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7875" activeTab="6"/>
  </bookViews>
  <sheets>
    <sheet name="HOMECARE CONSUMO" sheetId="7" r:id="rId1"/>
    <sheet name="HOMECARE ENTRADA" sheetId="1" r:id="rId2"/>
    <sheet name="ENTRADA" sheetId="3" r:id="rId3"/>
    <sheet name="BÔNUS DE REDE)" sheetId="9" r:id="rId4"/>
    <sheet name="ATIVO MENSAL" sheetId="6" r:id="rId5"/>
    <sheet name="Plan1" sheetId="8" r:id="rId6"/>
    <sheet name="PONTUAÇÃO" sheetId="10" r:id="rId7"/>
  </sheets>
  <calcPr calcId="144525"/>
</workbook>
</file>

<file path=xl/calcChain.xml><?xml version="1.0" encoding="utf-8"?>
<calcChain xmlns="http://schemas.openxmlformats.org/spreadsheetml/2006/main">
  <c r="F25" i="10" l="1"/>
  <c r="G23" i="10"/>
  <c r="D16" i="10"/>
  <c r="O23" i="10"/>
  <c r="F10" i="10"/>
  <c r="L10" i="10"/>
  <c r="L18" i="10" s="1"/>
  <c r="O18" i="10" s="1"/>
  <c r="E16" i="10"/>
  <c r="A29" i="10"/>
  <c r="A28" i="10"/>
  <c r="A27" i="10"/>
  <c r="A26" i="10"/>
  <c r="A25" i="10"/>
  <c r="A24" i="10"/>
  <c r="A23" i="10"/>
  <c r="P11" i="10"/>
  <c r="P12" i="10"/>
  <c r="P13" i="10"/>
  <c r="P14" i="10"/>
  <c r="P15" i="10"/>
  <c r="P16" i="10"/>
  <c r="P17" i="10"/>
  <c r="P18" i="10"/>
  <c r="P19" i="10"/>
  <c r="P10" i="10"/>
  <c r="F19" i="10"/>
  <c r="F18" i="10"/>
  <c r="F17" i="10"/>
  <c r="F16" i="10"/>
  <c r="F15" i="10"/>
  <c r="F14" i="10"/>
  <c r="F13" i="10"/>
  <c r="F12" i="10"/>
  <c r="F11" i="10"/>
  <c r="D12" i="10"/>
  <c r="J29" i="10"/>
  <c r="L29" i="10" s="1"/>
  <c r="J28" i="10"/>
  <c r="L28" i="10" s="1"/>
  <c r="J27" i="10"/>
  <c r="L27" i="10" s="1"/>
  <c r="J26" i="10"/>
  <c r="L26" i="10" s="1"/>
  <c r="J25" i="10"/>
  <c r="L25" i="10" s="1"/>
  <c r="K12" i="10"/>
  <c r="K13" i="10" s="1"/>
  <c r="K14" i="10" s="1"/>
  <c r="K15" i="10" s="1"/>
  <c r="K16" i="10" s="1"/>
  <c r="K17" i="10" s="1"/>
  <c r="K18" i="10" s="1"/>
  <c r="K19" i="10" s="1"/>
  <c r="K11" i="10"/>
  <c r="K10" i="10"/>
  <c r="J19" i="10"/>
  <c r="J18" i="10"/>
  <c r="J17" i="10"/>
  <c r="J16" i="10"/>
  <c r="J15" i="10"/>
  <c r="J14" i="10"/>
  <c r="J13" i="10"/>
  <c r="J12" i="10"/>
  <c r="J11" i="10"/>
  <c r="J10" i="10"/>
  <c r="D14" i="10"/>
  <c r="D11" i="10"/>
  <c r="D10" i="10"/>
  <c r="S25" i="9"/>
  <c r="S17" i="9"/>
  <c r="S18" i="9"/>
  <c r="S19" i="9"/>
  <c r="S20" i="9"/>
  <c r="S21" i="9"/>
  <c r="S22" i="9"/>
  <c r="S16" i="9"/>
  <c r="D20" i="9"/>
  <c r="D21" i="9"/>
  <c r="D22" i="9" s="1"/>
  <c r="L14" i="10" l="1"/>
  <c r="O14" i="10" s="1"/>
  <c r="L16" i="10"/>
  <c r="O16" i="10" s="1"/>
  <c r="O10" i="10"/>
  <c r="L11" i="10"/>
  <c r="O11" i="10" s="1"/>
  <c r="L13" i="10"/>
  <c r="O13" i="10" s="1"/>
  <c r="L15" i="10"/>
  <c r="O15" i="10" s="1"/>
  <c r="L17" i="10"/>
  <c r="O17" i="10" s="1"/>
  <c r="L19" i="10"/>
  <c r="O19" i="10" s="1"/>
  <c r="L12" i="10"/>
  <c r="O12" i="10" s="1"/>
  <c r="F28" i="10"/>
  <c r="F27" i="10"/>
  <c r="F29" i="10"/>
  <c r="F26" i="10"/>
  <c r="I48" i="9"/>
  <c r="K26" i="9"/>
  <c r="I26" i="9"/>
  <c r="D38" i="9"/>
  <c r="D28" i="9" l="1"/>
  <c r="L24" i="9"/>
  <c r="D16" i="9" l="1"/>
  <c r="F16" i="3" l="1"/>
  <c r="D36" i="9"/>
  <c r="D37" i="9" s="1"/>
  <c r="K32" i="9"/>
  <c r="K28" i="9"/>
  <c r="C18" i="9"/>
  <c r="C17" i="9"/>
  <c r="F13" i="9"/>
  <c r="E11" i="9"/>
  <c r="E10" i="9"/>
  <c r="E9" i="9"/>
  <c r="K31" i="9" s="1"/>
  <c r="E8" i="9"/>
  <c r="F16" i="9" s="1"/>
  <c r="F17" i="9" s="1"/>
  <c r="F18" i="9" s="1"/>
  <c r="F19" i="9" s="1"/>
  <c r="F20" i="9" s="1"/>
  <c r="E7" i="9"/>
  <c r="I20" i="9" l="1"/>
  <c r="F21" i="9"/>
  <c r="E13" i="9"/>
  <c r="D17" i="9"/>
  <c r="D18" i="9" s="1"/>
  <c r="I16" i="9"/>
  <c r="I17" i="9"/>
  <c r="N44" i="9"/>
  <c r="N43" i="9"/>
  <c r="N42" i="9"/>
  <c r="N41" i="9"/>
  <c r="N40" i="9"/>
  <c r="N39" i="9"/>
  <c r="F35" i="9"/>
  <c r="F38" i="9" s="1"/>
  <c r="N31" i="9"/>
  <c r="C19" i="9"/>
  <c r="I26" i="6"/>
  <c r="F25" i="6"/>
  <c r="F24" i="6"/>
  <c r="F23" i="6"/>
  <c r="F22" i="6"/>
  <c r="F21" i="6"/>
  <c r="F20" i="6"/>
  <c r="F19" i="6"/>
  <c r="F18" i="6"/>
  <c r="F17" i="6"/>
  <c r="E7" i="6"/>
  <c r="F22" i="9" l="1"/>
  <c r="I22" i="9" s="1"/>
  <c r="I21" i="9"/>
  <c r="F28" i="9"/>
  <c r="I38" i="9"/>
  <c r="F36" i="9"/>
  <c r="I36" i="9" s="1"/>
  <c r="I35" i="9"/>
  <c r="F37" i="9"/>
  <c r="I37" i="9" s="1"/>
  <c r="D19" i="9"/>
  <c r="I18" i="9"/>
  <c r="D34" i="7"/>
  <c r="K30" i="7"/>
  <c r="K26" i="7"/>
  <c r="D17" i="7"/>
  <c r="D18" i="7" s="1"/>
  <c r="F13" i="7"/>
  <c r="E10" i="7"/>
  <c r="E9" i="7"/>
  <c r="K29" i="7" s="1"/>
  <c r="E8" i="7"/>
  <c r="F16" i="7" s="1"/>
  <c r="E7" i="7"/>
  <c r="I19" i="9" l="1"/>
  <c r="E13" i="7"/>
  <c r="D19" i="7"/>
  <c r="F23" i="7"/>
  <c r="F21" i="7"/>
  <c r="F19" i="7"/>
  <c r="F17" i="7"/>
  <c r="F18" i="7" s="1"/>
  <c r="I18" i="7" s="1"/>
  <c r="I16" i="7"/>
  <c r="F22" i="7"/>
  <c r="F20" i="7"/>
  <c r="N40" i="7"/>
  <c r="N39" i="7"/>
  <c r="N38" i="7"/>
  <c r="N37" i="7"/>
  <c r="N36" i="7"/>
  <c r="N35" i="7"/>
  <c r="F33" i="7"/>
  <c r="D35" i="7"/>
  <c r="D21" i="3"/>
  <c r="D22" i="3" s="1"/>
  <c r="D23" i="3" s="1"/>
  <c r="D24" i="3" s="1"/>
  <c r="D25" i="3" s="1"/>
  <c r="I17" i="7" l="1"/>
  <c r="D20" i="7"/>
  <c r="I19" i="7"/>
  <c r="D36" i="7"/>
  <c r="F41" i="7"/>
  <c r="F40" i="7"/>
  <c r="F39" i="7"/>
  <c r="F38" i="7"/>
  <c r="F37" i="7"/>
  <c r="F36" i="7"/>
  <c r="F35" i="7"/>
  <c r="I35" i="7" s="1"/>
  <c r="F42" i="7"/>
  <c r="F34" i="7"/>
  <c r="I34" i="7" s="1"/>
  <c r="I33" i="7"/>
  <c r="F26" i="7"/>
  <c r="D34" i="6"/>
  <c r="D35" i="6" s="1"/>
  <c r="K30" i="6"/>
  <c r="K26" i="6"/>
  <c r="C18" i="6"/>
  <c r="C20" i="6" s="1"/>
  <c r="C22" i="6" s="1"/>
  <c r="C24" i="6" s="1"/>
  <c r="C17" i="6"/>
  <c r="D17" i="6" s="1"/>
  <c r="F13" i="6"/>
  <c r="E11" i="6"/>
  <c r="J11" i="6" s="1"/>
  <c r="E9" i="6"/>
  <c r="K29" i="6" s="1"/>
  <c r="E8" i="6"/>
  <c r="E11" i="3"/>
  <c r="N39" i="6" l="1"/>
  <c r="N40" i="6"/>
  <c r="D37" i="7"/>
  <c r="I36" i="7"/>
  <c r="I20" i="7"/>
  <c r="D21" i="7"/>
  <c r="I16" i="6"/>
  <c r="E13" i="6"/>
  <c r="N38" i="6"/>
  <c r="N37" i="6"/>
  <c r="N36" i="6"/>
  <c r="N35" i="6"/>
  <c r="F33" i="6"/>
  <c r="N29" i="6"/>
  <c r="D18" i="6"/>
  <c r="D36" i="6"/>
  <c r="C19" i="6"/>
  <c r="C21" i="6" s="1"/>
  <c r="C23" i="6" s="1"/>
  <c r="C25" i="6" s="1"/>
  <c r="C17" i="3"/>
  <c r="C19" i="3" s="1"/>
  <c r="F26" i="6" l="1"/>
  <c r="I17" i="6"/>
  <c r="D38" i="7"/>
  <c r="I37" i="7"/>
  <c r="D22" i="7"/>
  <c r="I21" i="7"/>
  <c r="F34" i="6"/>
  <c r="I34" i="6" s="1"/>
  <c r="I33" i="6"/>
  <c r="F40" i="6"/>
  <c r="F39" i="6"/>
  <c r="F38" i="6"/>
  <c r="F37" i="6"/>
  <c r="F36" i="6"/>
  <c r="I36" i="6" s="1"/>
  <c r="F35" i="6"/>
  <c r="I35" i="6" s="1"/>
  <c r="D37" i="6"/>
  <c r="D19" i="6"/>
  <c r="I18" i="6"/>
  <c r="D17" i="3"/>
  <c r="C18" i="3"/>
  <c r="C20" i="3" s="1"/>
  <c r="L20" i="9" l="1"/>
  <c r="L18" i="9"/>
  <c r="I22" i="7"/>
  <c r="D23" i="7"/>
  <c r="I23" i="7" s="1"/>
  <c r="D26" i="7"/>
  <c r="P15" i="7" s="1"/>
  <c r="D39" i="7"/>
  <c r="I38" i="7"/>
  <c r="D20" i="6"/>
  <c r="D21" i="6" s="1"/>
  <c r="I19" i="6"/>
  <c r="D38" i="6"/>
  <c r="I37" i="6"/>
  <c r="D18" i="3"/>
  <c r="D19" i="3" s="1"/>
  <c r="D20" i="3"/>
  <c r="D34" i="3"/>
  <c r="D35" i="3" s="1"/>
  <c r="K30" i="3"/>
  <c r="F13" i="3"/>
  <c r="E10" i="3"/>
  <c r="E9" i="3"/>
  <c r="K29" i="3" s="1"/>
  <c r="E8" i="3"/>
  <c r="E7" i="3"/>
  <c r="D22" i="6" l="1"/>
  <c r="I21" i="6"/>
  <c r="I20" i="6"/>
  <c r="I24" i="7"/>
  <c r="D40" i="7"/>
  <c r="I39" i="7"/>
  <c r="I24" i="3"/>
  <c r="I22" i="3"/>
  <c r="I18" i="3"/>
  <c r="I25" i="3"/>
  <c r="I23" i="3"/>
  <c r="I21" i="3"/>
  <c r="I19" i="3"/>
  <c r="I20" i="3"/>
  <c r="D39" i="6"/>
  <c r="I38" i="6"/>
  <c r="E13" i="3"/>
  <c r="I16" i="3"/>
  <c r="D36" i="3"/>
  <c r="F33" i="3"/>
  <c r="F13" i="1"/>
  <c r="D21" i="1"/>
  <c r="D22" i="1"/>
  <c r="D23" i="1"/>
  <c r="I28" i="9" l="1"/>
  <c r="N42" i="3"/>
  <c r="N40" i="3"/>
  <c r="N38" i="3"/>
  <c r="N41" i="3"/>
  <c r="N39" i="3"/>
  <c r="N37" i="3"/>
  <c r="N29" i="3"/>
  <c r="D23" i="6"/>
  <c r="I22" i="6"/>
  <c r="D41" i="7"/>
  <c r="I40" i="7"/>
  <c r="D40" i="6"/>
  <c r="I39" i="6"/>
  <c r="I17" i="3"/>
  <c r="I26" i="3" s="1"/>
  <c r="F42" i="3"/>
  <c r="F34" i="3"/>
  <c r="I34" i="3" s="1"/>
  <c r="I33" i="3"/>
  <c r="F41" i="3"/>
  <c r="F40" i="3"/>
  <c r="F39" i="3"/>
  <c r="F38" i="3"/>
  <c r="F37" i="3"/>
  <c r="F36" i="3"/>
  <c r="I36" i="3" s="1"/>
  <c r="F35" i="3"/>
  <c r="I35" i="3" s="1"/>
  <c r="D37" i="3"/>
  <c r="E7" i="1"/>
  <c r="D24" i="6" l="1"/>
  <c r="I23" i="6"/>
  <c r="D42" i="7"/>
  <c r="I42" i="7" s="1"/>
  <c r="I41" i="7"/>
  <c r="I40" i="6"/>
  <c r="D38" i="3"/>
  <c r="I37" i="3"/>
  <c r="D26" i="1"/>
  <c r="K26" i="1"/>
  <c r="D25" i="6" l="1"/>
  <c r="I25" i="6" s="1"/>
  <c r="I24" i="6"/>
  <c r="D26" i="3"/>
  <c r="D39" i="3"/>
  <c r="I38" i="3"/>
  <c r="E10" i="1"/>
  <c r="P15" i="1" s="1"/>
  <c r="K26" i="3" l="1"/>
  <c r="D40" i="3"/>
  <c r="I39" i="3"/>
  <c r="D34" i="1"/>
  <c r="D35" i="1" s="1"/>
  <c r="D36" i="1" s="1"/>
  <c r="K30" i="1"/>
  <c r="D17" i="1"/>
  <c r="E9" i="1"/>
  <c r="K29" i="1" s="1"/>
  <c r="N40" i="1" s="1"/>
  <c r="E8" i="1"/>
  <c r="F16" i="1" s="1"/>
  <c r="D26" i="6" l="1"/>
  <c r="D41" i="3"/>
  <c r="I40" i="3"/>
  <c r="F22" i="1"/>
  <c r="I22" i="1" s="1"/>
  <c r="F21" i="1"/>
  <c r="I21" i="1" s="1"/>
  <c r="F23" i="1"/>
  <c r="I23" i="1" s="1"/>
  <c r="F19" i="1"/>
  <c r="F17" i="1"/>
  <c r="F18" i="1" s="1"/>
  <c r="F20" i="1"/>
  <c r="I16" i="1"/>
  <c r="N39" i="1"/>
  <c r="N37" i="1"/>
  <c r="N35" i="1"/>
  <c r="N38" i="1"/>
  <c r="N36" i="1"/>
  <c r="F33" i="1"/>
  <c r="F38" i="1" s="1"/>
  <c r="D37" i="1"/>
  <c r="D18" i="1"/>
  <c r="E13" i="1"/>
  <c r="I41" i="3" l="1"/>
  <c r="D42" i="3"/>
  <c r="I42" i="3" s="1"/>
  <c r="I17" i="1"/>
  <c r="F26" i="1"/>
  <c r="F35" i="1"/>
  <c r="I35" i="1" s="1"/>
  <c r="F41" i="1"/>
  <c r="F39" i="1"/>
  <c r="F37" i="1"/>
  <c r="I37" i="1" s="1"/>
  <c r="F42" i="1"/>
  <c r="F40" i="1"/>
  <c r="F36" i="1"/>
  <c r="I36" i="1" s="1"/>
  <c r="F34" i="1"/>
  <c r="I34" i="1" s="1"/>
  <c r="I33" i="1"/>
  <c r="D38" i="1"/>
  <c r="D19" i="1"/>
  <c r="I18" i="1"/>
  <c r="I38" i="1" l="1"/>
  <c r="D39" i="1"/>
  <c r="D20" i="1"/>
  <c r="I19" i="1"/>
  <c r="D40" i="1" l="1"/>
  <c r="I39" i="1"/>
  <c r="I20" i="1"/>
  <c r="I40" i="1" l="1"/>
  <c r="D41" i="1"/>
  <c r="D42" i="1" l="1"/>
  <c r="I42" i="1" s="1"/>
  <c r="I41" i="1"/>
  <c r="I24" i="1" l="1"/>
</calcChain>
</file>

<file path=xl/sharedStrings.xml><?xml version="1.0" encoding="utf-8"?>
<sst xmlns="http://schemas.openxmlformats.org/spreadsheetml/2006/main" count="312" uniqueCount="101">
  <si>
    <t>PACOTE DE ENTRADA</t>
  </si>
  <si>
    <t>BÔNIFICAÇÕES</t>
  </si>
  <si>
    <t>Indicação indireta</t>
  </si>
  <si>
    <t>Empresa</t>
  </si>
  <si>
    <t>Plano de carreira</t>
  </si>
  <si>
    <t>Valor</t>
  </si>
  <si>
    <t>%</t>
  </si>
  <si>
    <t>MATRIZ</t>
  </si>
  <si>
    <t>1º NÍVEL</t>
  </si>
  <si>
    <t>2º NÍVEL</t>
  </si>
  <si>
    <t>3º NÍVEL</t>
  </si>
  <si>
    <t>4º NÍVEL</t>
  </si>
  <si>
    <t>5º NÍVEL</t>
  </si>
  <si>
    <t>6º NÍVEL</t>
  </si>
  <si>
    <t>7º NÍVEL</t>
  </si>
  <si>
    <t>8º NÍVEL</t>
  </si>
  <si>
    <t>9º NÍVEL</t>
  </si>
  <si>
    <t>10º NÍVEL</t>
  </si>
  <si>
    <t>NÍVEIS</t>
  </si>
  <si>
    <t>GANHOS</t>
  </si>
  <si>
    <t>G/ POR NÍVEL</t>
  </si>
  <si>
    <t>GANHOS TOTAL</t>
  </si>
  <si>
    <t>PONTUAÇÃO</t>
  </si>
  <si>
    <t>1 PONTO PARA EMPRESA</t>
  </si>
  <si>
    <t>1 PONTO PARA O EMPREENDEDOR</t>
  </si>
  <si>
    <t>PLANO DE CARREIRA</t>
  </si>
  <si>
    <t>PONTOS</t>
  </si>
  <si>
    <t>INDICAÇÃO INDIRETA</t>
  </si>
  <si>
    <t>PLANILHA</t>
  </si>
  <si>
    <t>Supervisor</t>
  </si>
  <si>
    <t>Gerente</t>
  </si>
  <si>
    <t>Diretor</t>
  </si>
  <si>
    <t>Presidente</t>
  </si>
  <si>
    <t>indicação direta</t>
  </si>
  <si>
    <t>vip</t>
  </si>
  <si>
    <t>maria</t>
  </si>
  <si>
    <t>pedro</t>
  </si>
  <si>
    <t>Fernando</t>
  </si>
  <si>
    <t>smarrphone</t>
  </si>
  <si>
    <t>Moto</t>
  </si>
  <si>
    <t>carro</t>
  </si>
  <si>
    <t>uma bmw</t>
  </si>
  <si>
    <t>uma bmw e uma mercedes e uma viagem</t>
  </si>
  <si>
    <t>pontuação válida</t>
  </si>
  <si>
    <t>Presidente diamante</t>
  </si>
  <si>
    <t>Rubi</t>
  </si>
  <si>
    <t>joao</t>
  </si>
  <si>
    <t>manuel</t>
  </si>
  <si>
    <t>fernando</t>
  </si>
  <si>
    <t>juraci</t>
  </si>
  <si>
    <t>miguel</t>
  </si>
  <si>
    <t>leonardo</t>
  </si>
  <si>
    <t>gabriel</t>
  </si>
  <si>
    <t>Laurindo</t>
  </si>
  <si>
    <t>ATIVAÇAO  MENSAL</t>
  </si>
  <si>
    <t>INDICAÇÃO DIRETA DE ACORDO COM A META</t>
  </si>
  <si>
    <t xml:space="preserve">A PARTIR DA TERCEIRA PESSOA </t>
  </si>
  <si>
    <t>AS DUAS PRIMEIRAS PESSOAS  250,00 BONUS INDIÇAO DRETA  AS DEMAIS 400,00</t>
  </si>
  <si>
    <t>DIA PRIMEIRO</t>
  </si>
  <si>
    <t>RECOMPRA  COMPRA NA LOJA</t>
  </si>
  <si>
    <t>vinicius.colportor@gmail.com</t>
  </si>
  <si>
    <t>Restaurante</t>
  </si>
  <si>
    <t>recebedor</t>
  </si>
  <si>
    <t>start</t>
  </si>
  <si>
    <t>bronze</t>
  </si>
  <si>
    <t>prata</t>
  </si>
  <si>
    <t>ouro</t>
  </si>
  <si>
    <t>rubi</t>
  </si>
  <si>
    <t>esmeralda</t>
  </si>
  <si>
    <t>manoel</t>
  </si>
  <si>
    <t>leo</t>
  </si>
  <si>
    <t>lia</t>
  </si>
  <si>
    <t>marcio</t>
  </si>
  <si>
    <t>indireta</t>
  </si>
  <si>
    <t>plano carreira</t>
  </si>
  <si>
    <t>Pontos</t>
  </si>
  <si>
    <t>valor do ponto</t>
  </si>
  <si>
    <t>Diamante</t>
  </si>
  <si>
    <t>WhatsApp (27) 99690-5301</t>
  </si>
  <si>
    <t>DÚVIDAS</t>
  </si>
  <si>
    <t>GANHOS POR NÍVEL</t>
  </si>
  <si>
    <t>VALOR DE UM PONTO</t>
  </si>
  <si>
    <t>METAS</t>
  </si>
  <si>
    <t>SUPERVISOR</t>
  </si>
  <si>
    <t>GERENTE</t>
  </si>
  <si>
    <t>DIRETOR</t>
  </si>
  <si>
    <t>PRESIDENTE</t>
  </si>
  <si>
    <t>DIAMANTE</t>
  </si>
  <si>
    <t>KITS VENDIDOS</t>
  </si>
  <si>
    <t>KIT</t>
  </si>
  <si>
    <t>VALOR PRÊMIO</t>
  </si>
  <si>
    <t>FATURAMENTO EMPRESA</t>
  </si>
  <si>
    <t>FATURAMENTO EMPRESA POR METAS</t>
  </si>
  <si>
    <t>joaquim</t>
  </si>
  <si>
    <t>sirlei</t>
  </si>
  <si>
    <t>laiz</t>
  </si>
  <si>
    <t>jair</t>
  </si>
  <si>
    <t>bete</t>
  </si>
  <si>
    <t>elias</t>
  </si>
  <si>
    <t>PERCENTUAL/PESSOA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</si>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</sst>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&quot;R$&quot;\ #,##0.00;[Red]&quot;R$&quot;\ #,##0.00"/>
  </numFmts>
  <fonts count="50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b/>
      <sz val="36"/>
      <color theme="0"/>
      <name val="Calibri"/>
      <family val="2"/>
      <scheme val="minor"/>
    </font>
    <font>
      <sz val="7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48"/>
      <color theme="1"/>
      <name val="Calibri"/>
      <family val="2"/>
      <scheme val="minor"/>
    </font>
    <font>
      <sz val="48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28"/>
      <color theme="2" tint="-0.499984740745262"/>
      <name val="Calibri"/>
      <family val="2"/>
      <scheme val="minor"/>
    </font>
    <font>
      <b/>
      <sz val="28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20"/>
      <color theme="6" tint="-0.499984740745262"/>
      <name val="Calibri"/>
      <family val="2"/>
      <scheme val="minor"/>
    </font>
    <font>
      <b/>
      <sz val="26"/>
      <color rgb="FFFA7D0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20"/>
      <color rgb="FF3F3F76"/>
      <name val="Calibri"/>
      <family val="2"/>
      <scheme val="minor"/>
    </font>
    <font>
      <b/>
      <u/>
      <sz val="11"/>
      <color rgb="FF002060"/>
      <name val="Calibri"/>
      <family val="2"/>
      <scheme val="minor"/>
    </font>
    <font>
      <sz val="28"/>
      <color rgb="FF0061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1">
    <xf numFmtId="0" fontId="0" fillId="0" borderId="0"/>
    <xf numFmtId="0" fontId="1" fillId="0" borderId="1" applyNumberFormat="0" applyFill="0" applyAlignment="0" applyProtection="0"/>
    <xf numFmtId="0" fontId="2" fillId="2" borderId="2" applyNumberFormat="0" applyAlignment="0" applyProtection="0"/>
    <xf numFmtId="0" fontId="3" fillId="3" borderId="3" applyNumberFormat="0" applyAlignment="0" applyProtection="0"/>
    <xf numFmtId="0" fontId="4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12" borderId="0" applyNumberFormat="0" applyBorder="0" applyAlignment="0" applyProtection="0"/>
    <xf numFmtId="0" fontId="34" fillId="13" borderId="6" applyNumberFormat="0" applyAlignment="0" applyProtection="0"/>
    <xf numFmtId="0" fontId="35" fillId="2" borderId="6" applyNumberFormat="0" applyAlignment="0" applyProtection="0"/>
    <xf numFmtId="0" fontId="21" fillId="14" borderId="0" applyNumberFormat="0" applyBorder="0" applyAlignment="0" applyProtection="0"/>
  </cellStyleXfs>
  <cellXfs count="92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4" borderId="0" xfId="0" applyFont="1" applyFill="1"/>
    <xf numFmtId="0" fontId="4" fillId="0" borderId="0" xfId="0" applyFont="1"/>
    <xf numFmtId="0" fontId="2" fillId="2" borderId="2" xfId="2"/>
    <xf numFmtId="0" fontId="11" fillId="11" borderId="0" xfId="0" applyFont="1" applyFill="1"/>
    <xf numFmtId="0" fontId="12" fillId="0" borderId="0" xfId="0" applyFont="1"/>
    <xf numFmtId="0" fontId="13" fillId="6" borderId="4" xfId="4" applyFont="1" applyFill="1"/>
    <xf numFmtId="0" fontId="14" fillId="0" borderId="0" xfId="0" applyFont="1"/>
    <xf numFmtId="3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0" fillId="0" borderId="0" xfId="0" applyNumberFormat="1"/>
    <xf numFmtId="0" fontId="15" fillId="8" borderId="0" xfId="0" applyFont="1" applyFill="1"/>
    <xf numFmtId="0" fontId="16" fillId="0" borderId="0" xfId="0" applyFont="1"/>
    <xf numFmtId="0" fontId="17" fillId="5" borderId="2" xfId="2" applyFont="1" applyFill="1"/>
    <xf numFmtId="0" fontId="1" fillId="0" borderId="1" xfId="1"/>
    <xf numFmtId="0" fontId="1" fillId="0" borderId="1" xfId="1" applyAlignment="1">
      <alignment horizontal="center"/>
    </xf>
    <xf numFmtId="165" fontId="1" fillId="0" borderId="1" xfId="1" applyNumberFormat="1" applyAlignment="1">
      <alignment horizontal="left"/>
    </xf>
    <xf numFmtId="0" fontId="18" fillId="3" borderId="3" xfId="3" applyFont="1" applyAlignment="1">
      <alignment horizontal="center"/>
    </xf>
    <xf numFmtId="0" fontId="10" fillId="0" borderId="0" xfId="0" applyFont="1" applyAlignment="1">
      <alignment horizontal="left"/>
    </xf>
    <xf numFmtId="0" fontId="4" fillId="7" borderId="0" xfId="0" applyFont="1" applyFill="1"/>
    <xf numFmtId="0" fontId="19" fillId="0" borderId="0" xfId="0" applyFont="1"/>
    <xf numFmtId="0" fontId="3" fillId="5" borderId="0" xfId="0" applyFont="1" applyFill="1"/>
    <xf numFmtId="0" fontId="9" fillId="5" borderId="0" xfId="0" applyFont="1" applyFill="1"/>
    <xf numFmtId="0" fontId="11" fillId="10" borderId="0" xfId="0" applyFont="1" applyFill="1"/>
    <xf numFmtId="0" fontId="11" fillId="10" borderId="0" xfId="0" applyFont="1" applyFill="1" applyAlignment="1">
      <alignment horizontal="left"/>
    </xf>
    <xf numFmtId="0" fontId="11" fillId="10" borderId="0" xfId="0" applyFont="1" applyFill="1" applyAlignment="1">
      <alignment horizontal="center"/>
    </xf>
    <xf numFmtId="0" fontId="13" fillId="9" borderId="4" xfId="4" applyFont="1" applyFill="1"/>
    <xf numFmtId="0" fontId="13" fillId="9" borderId="4" xfId="4" applyFont="1" applyFill="1" applyAlignment="1">
      <alignment horizontal="center"/>
    </xf>
    <xf numFmtId="164" fontId="20" fillId="0" borderId="0" xfId="0" applyNumberFormat="1" applyFont="1" applyAlignment="1">
      <alignment horizontal="left"/>
    </xf>
    <xf numFmtId="0" fontId="4" fillId="7" borderId="0" xfId="0" applyFont="1" applyFill="1" applyAlignment="1">
      <alignment horizontal="center"/>
    </xf>
    <xf numFmtId="0" fontId="11" fillId="7" borderId="0" xfId="0" applyFont="1" applyFill="1" applyAlignment="1">
      <alignment horizontal="center"/>
    </xf>
    <xf numFmtId="0" fontId="1" fillId="7" borderId="1" xfId="1" applyFill="1" applyAlignment="1">
      <alignment horizontal="center"/>
    </xf>
    <xf numFmtId="0" fontId="0" fillId="0" borderId="0" xfId="0" applyAlignment="1">
      <alignment horizontal="center"/>
    </xf>
    <xf numFmtId="0" fontId="21" fillId="8" borderId="0" xfId="0" applyFont="1" applyFill="1"/>
    <xf numFmtId="164" fontId="21" fillId="8" borderId="0" xfId="0" applyNumberFormat="1" applyFont="1" applyFill="1"/>
    <xf numFmtId="3" fontId="21" fillId="8" borderId="0" xfId="0" applyNumberFormat="1" applyFont="1" applyFill="1"/>
    <xf numFmtId="164" fontId="22" fillId="0" borderId="0" xfId="0" applyNumberFormat="1" applyFont="1" applyAlignment="1">
      <alignment horizontal="left"/>
    </xf>
    <xf numFmtId="0" fontId="23" fillId="0" borderId="0" xfId="0" applyFont="1" applyAlignment="1">
      <alignment horizontal="center"/>
    </xf>
    <xf numFmtId="164" fontId="6" fillId="0" borderId="0" xfId="0" applyNumberFormat="1" applyFont="1"/>
    <xf numFmtId="0" fontId="1" fillId="7" borderId="0" xfId="1" applyFill="1" applyBorder="1" applyAlignment="1">
      <alignment horizontal="center"/>
    </xf>
    <xf numFmtId="164" fontId="0" fillId="0" borderId="0" xfId="0" applyNumberFormat="1" applyAlignment="1">
      <alignment horizontal="left"/>
    </xf>
    <xf numFmtId="3" fontId="1" fillId="7" borderId="1" xfId="1" applyNumberFormat="1" applyFill="1" applyAlignment="1">
      <alignment horizontal="center"/>
    </xf>
    <xf numFmtId="4" fontId="0" fillId="0" borderId="0" xfId="0" applyNumberFormat="1" applyAlignment="1">
      <alignment horizontal="left"/>
    </xf>
    <xf numFmtId="0" fontId="24" fillId="0" borderId="0" xfId="0" applyFont="1"/>
    <xf numFmtId="0" fontId="25" fillId="0" borderId="0" xfId="0" applyFont="1"/>
    <xf numFmtId="0" fontId="1" fillId="0" borderId="0" xfId="1" applyFill="1" applyBorder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164" fontId="3" fillId="8" borderId="0" xfId="0" applyNumberFormat="1" applyFont="1" applyFill="1"/>
    <xf numFmtId="164" fontId="21" fillId="8" borderId="0" xfId="0" applyNumberFormat="1" applyFont="1" applyFill="1" applyAlignment="1">
      <alignment horizontal="left"/>
    </xf>
    <xf numFmtId="0" fontId="30" fillId="0" borderId="0" xfId="5"/>
    <xf numFmtId="164" fontId="4" fillId="0" borderId="0" xfId="0" applyNumberFormat="1" applyFont="1"/>
    <xf numFmtId="0" fontId="31" fillId="0" borderId="0" xfId="0" applyFont="1"/>
    <xf numFmtId="0" fontId="20" fillId="0" borderId="0" xfId="0" applyFont="1"/>
    <xf numFmtId="164" fontId="4" fillId="0" borderId="0" xfId="0" applyNumberFormat="1" applyFont="1" applyAlignment="1"/>
    <xf numFmtId="3" fontId="24" fillId="0" borderId="0" xfId="0" applyNumberFormat="1" applyFont="1" applyAlignment="1">
      <alignment horizontal="center"/>
    </xf>
    <xf numFmtId="164" fontId="0" fillId="0" borderId="0" xfId="0" applyNumberFormat="1" applyFont="1"/>
    <xf numFmtId="0" fontId="21" fillId="14" borderId="0" xfId="10"/>
    <xf numFmtId="0" fontId="8" fillId="0" borderId="0" xfId="0" applyFont="1" applyAlignment="1">
      <alignment horizontal="right"/>
    </xf>
    <xf numFmtId="0" fontId="3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0" fillId="0" borderId="0" xfId="0" applyProtection="1">
      <protection hidden="1"/>
    </xf>
    <xf numFmtId="0" fontId="32" fillId="0" borderId="5" xfId="6" applyProtection="1">
      <protection hidden="1"/>
    </xf>
    <xf numFmtId="0" fontId="40" fillId="0" borderId="0" xfId="0" applyFont="1" applyProtection="1">
      <protection hidden="1"/>
    </xf>
    <xf numFmtId="0" fontId="41" fillId="2" borderId="6" xfId="9" applyFont="1" applyAlignment="1">
      <alignment horizontal="center"/>
    </xf>
    <xf numFmtId="0" fontId="42" fillId="0" borderId="0" xfId="0" applyFont="1" applyAlignment="1">
      <alignment horizontal="center"/>
    </xf>
    <xf numFmtId="164" fontId="38" fillId="0" borderId="0" xfId="0" applyNumberFormat="1" applyFont="1" applyAlignment="1">
      <alignment horizontal="left"/>
    </xf>
    <xf numFmtId="0" fontId="0" fillId="16" borderId="0" xfId="0" applyFill="1"/>
    <xf numFmtId="0" fontId="39" fillId="0" borderId="0" xfId="0" applyFont="1"/>
    <xf numFmtId="0" fontId="43" fillId="0" borderId="0" xfId="0" applyFont="1"/>
    <xf numFmtId="0" fontId="44" fillId="0" borderId="0" xfId="0" applyFont="1"/>
    <xf numFmtId="0" fontId="45" fillId="0" borderId="5" xfId="6" applyFont="1"/>
    <xf numFmtId="0" fontId="45" fillId="0" borderId="5" xfId="6" applyFont="1" applyAlignment="1">
      <alignment horizontal="center"/>
    </xf>
    <xf numFmtId="0" fontId="45" fillId="15" borderId="5" xfId="6" applyFont="1" applyFill="1" applyAlignment="1">
      <alignment horizontal="center"/>
    </xf>
    <xf numFmtId="0" fontId="46" fillId="0" borderId="5" xfId="6" applyFont="1"/>
    <xf numFmtId="2" fontId="47" fillId="13" borderId="6" xfId="8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48" fillId="0" borderId="0" xfId="0" applyNumberFormat="1" applyFont="1" applyAlignment="1">
      <alignment horizontal="left"/>
    </xf>
    <xf numFmtId="0" fontId="8" fillId="16" borderId="0" xfId="0" applyFont="1" applyFill="1" applyAlignment="1">
      <alignment horizontal="left"/>
    </xf>
    <xf numFmtId="164" fontId="37" fillId="2" borderId="2" xfId="2" applyNumberFormat="1" applyFont="1" applyAlignment="1">
      <alignment horizontal="center"/>
    </xf>
    <xf numFmtId="0" fontId="49" fillId="12" borderId="0" xfId="7" applyFont="1" applyAlignment="1">
      <alignment horizontal="center"/>
    </xf>
    <xf numFmtId="0" fontId="46" fillId="0" borderId="0" xfId="6" applyFont="1" applyFill="1" applyBorder="1"/>
    <xf numFmtId="164" fontId="20" fillId="0" borderId="0" xfId="0" applyNumberFormat="1" applyFont="1" applyAlignment="1">
      <alignment horizontal="center"/>
    </xf>
  </cellXfs>
  <cellStyles count="11">
    <cellStyle name="60% - Ênfase3" xfId="10" builtinId="40"/>
    <cellStyle name="Bom" xfId="7" builtinId="26"/>
    <cellStyle name="Cálculo" xfId="9" builtinId="22"/>
    <cellStyle name="Célula de Verificação" xfId="3" builtinId="23"/>
    <cellStyle name="Entrada" xfId="8" builtinId="20"/>
    <cellStyle name="Hiperlink" xfId="5" builtinId="8"/>
    <cellStyle name="Normal" xfId="0" builtinId="0"/>
    <cellStyle name="Saída" xfId="2" builtinId="21"/>
    <cellStyle name="Título 1" xfId="6" builtinId="16"/>
    <cellStyle name="Título 3" xfId="1" builtinId="18"/>
    <cellStyle name="Total" xfId="4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65</xdr:row>
      <xdr:rowOff>114300</xdr:rowOff>
    </xdr:to>
    <xdr:sp macro="" textlink="">
      <xdr:nvSpPr>
        <xdr:cNvPr id="2" name="AutoShape 3" descr="Resultado de imagem para MOTO"/>
        <xdr:cNvSpPr>
          <a:spLocks noChangeAspect="1" noChangeArrowheads="1"/>
        </xdr:cNvSpPr>
      </xdr:nvSpPr>
      <xdr:spPr bwMode="auto">
        <a:xfrm>
          <a:off x="3762375" y="1460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65</xdr:row>
      <xdr:rowOff>114300</xdr:rowOff>
    </xdr:to>
    <xdr:sp macro="" textlink="">
      <xdr:nvSpPr>
        <xdr:cNvPr id="3" name="AutoShape 4" descr="Resultado de imagem para MOTO"/>
        <xdr:cNvSpPr>
          <a:spLocks noChangeAspect="1" noChangeArrowheads="1"/>
        </xdr:cNvSpPr>
      </xdr:nvSpPr>
      <xdr:spPr bwMode="auto">
        <a:xfrm>
          <a:off x="3762375" y="1460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304800</xdr:colOff>
      <xdr:row>67</xdr:row>
      <xdr:rowOff>114300</xdr:rowOff>
    </xdr:to>
    <xdr:sp macro="" textlink="">
      <xdr:nvSpPr>
        <xdr:cNvPr id="4" name="AutoShape 5" descr="Resultado de imagem para MOTO"/>
        <xdr:cNvSpPr>
          <a:spLocks noChangeAspect="1" noChangeArrowheads="1"/>
        </xdr:cNvSpPr>
      </xdr:nvSpPr>
      <xdr:spPr bwMode="auto">
        <a:xfrm>
          <a:off x="4981575" y="14982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70</xdr:row>
      <xdr:rowOff>0</xdr:rowOff>
    </xdr:from>
    <xdr:to>
      <xdr:col>8</xdr:col>
      <xdr:colOff>304800</xdr:colOff>
      <xdr:row>71</xdr:row>
      <xdr:rowOff>114300</xdr:rowOff>
    </xdr:to>
    <xdr:sp macro="" textlink="">
      <xdr:nvSpPr>
        <xdr:cNvPr id="5" name="AutoShape 6" descr="Resultado de imagem para MOTO"/>
        <xdr:cNvSpPr>
          <a:spLocks noChangeAspect="1" noChangeArrowheads="1"/>
        </xdr:cNvSpPr>
      </xdr:nvSpPr>
      <xdr:spPr bwMode="auto">
        <a:xfrm>
          <a:off x="4981575" y="1574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65</xdr:row>
      <xdr:rowOff>114300</xdr:rowOff>
    </xdr:to>
    <xdr:sp macro="" textlink="">
      <xdr:nvSpPr>
        <xdr:cNvPr id="1027" name="AutoShape 3" descr="Resultado de imagem para MOTO"/>
        <xdr:cNvSpPr>
          <a:spLocks noChangeAspect="1" noChangeArrowheads="1"/>
        </xdr:cNvSpPr>
      </xdr:nvSpPr>
      <xdr:spPr bwMode="auto">
        <a:xfrm>
          <a:off x="3657600" y="1288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304800</xdr:colOff>
      <xdr:row>65</xdr:row>
      <xdr:rowOff>114300</xdr:rowOff>
    </xdr:to>
    <xdr:sp macro="" textlink="">
      <xdr:nvSpPr>
        <xdr:cNvPr id="1028" name="AutoShape 4" descr="Resultado de imagem para MOTO"/>
        <xdr:cNvSpPr>
          <a:spLocks noChangeAspect="1" noChangeArrowheads="1"/>
        </xdr:cNvSpPr>
      </xdr:nvSpPr>
      <xdr:spPr bwMode="auto">
        <a:xfrm>
          <a:off x="3657600" y="1288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304800</xdr:colOff>
      <xdr:row>67</xdr:row>
      <xdr:rowOff>114300</xdr:rowOff>
    </xdr:to>
    <xdr:sp macro="" textlink="">
      <xdr:nvSpPr>
        <xdr:cNvPr id="1029" name="AutoShape 5" descr="Resultado de imagem para MOTO"/>
        <xdr:cNvSpPr>
          <a:spLocks noChangeAspect="1" noChangeArrowheads="1"/>
        </xdr:cNvSpPr>
      </xdr:nvSpPr>
      <xdr:spPr bwMode="auto">
        <a:xfrm>
          <a:off x="4876800" y="1326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70</xdr:row>
      <xdr:rowOff>0</xdr:rowOff>
    </xdr:from>
    <xdr:to>
      <xdr:col>8</xdr:col>
      <xdr:colOff>304800</xdr:colOff>
      <xdr:row>71</xdr:row>
      <xdr:rowOff>114300</xdr:rowOff>
    </xdr:to>
    <xdr:sp macro="" textlink="">
      <xdr:nvSpPr>
        <xdr:cNvPr id="1030" name="AutoShape 6" descr="Resultado de imagem para MOTO"/>
        <xdr:cNvSpPr>
          <a:spLocks noChangeAspect="1" noChangeArrowheads="1"/>
        </xdr:cNvSpPr>
      </xdr:nvSpPr>
      <xdr:spPr bwMode="auto">
        <a:xfrm>
          <a:off x="4876800" y="1403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305425</xdr:colOff>
      <xdr:row>2</xdr:row>
      <xdr:rowOff>44595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43825" cy="6351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vinicius.colportor@g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1"/>
  <sheetViews>
    <sheetView workbookViewId="0">
      <selection activeCell="N8" sqref="N8"/>
    </sheetView>
  </sheetViews>
  <sheetFormatPr defaultRowHeight="15" x14ac:dyDescent="0.25"/>
  <cols>
    <col min="6" max="6" width="10.7109375" bestFit="1" customWidth="1"/>
    <col min="9" max="9" width="19.42578125" customWidth="1"/>
    <col min="14" max="14" width="16.5703125" customWidth="1"/>
    <col min="16" max="16" width="36.42578125" customWidth="1"/>
  </cols>
  <sheetData>
    <row r="1" spans="1:20" ht="31.5" x14ac:dyDescent="0.5">
      <c r="A1" s="26"/>
      <c r="B1" s="27" t="s">
        <v>28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5"/>
    </row>
    <row r="4" spans="1:20" ht="19.5" thickBot="1" x14ac:dyDescent="0.35">
      <c r="H4" s="23"/>
      <c r="I4" s="24" t="s">
        <v>0</v>
      </c>
    </row>
    <row r="5" spans="1:20" ht="48" thickTop="1" thickBot="1" x14ac:dyDescent="0.75">
      <c r="I5" s="22">
        <v>125</v>
      </c>
    </row>
    <row r="6" spans="1:20" ht="19.5" thickTop="1" x14ac:dyDescent="0.3">
      <c r="A6" s="28"/>
      <c r="B6" s="28"/>
      <c r="C6" s="29" t="s">
        <v>1</v>
      </c>
      <c r="D6" s="30"/>
      <c r="E6" s="30" t="s">
        <v>5</v>
      </c>
      <c r="F6" s="35" t="s">
        <v>6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8"/>
    </row>
    <row r="7" spans="1:20" ht="23.25" x14ac:dyDescent="0.35">
      <c r="C7" s="6" t="s">
        <v>33</v>
      </c>
      <c r="D7" s="6"/>
      <c r="E7" s="42">
        <f>F7*I5%</f>
        <v>0</v>
      </c>
      <c r="F7" s="34">
        <v>0</v>
      </c>
    </row>
    <row r="8" spans="1:20" x14ac:dyDescent="0.25">
      <c r="C8" s="6" t="s">
        <v>2</v>
      </c>
      <c r="D8" s="6"/>
      <c r="E8" s="13">
        <f>I5*F8%</f>
        <v>22.5</v>
      </c>
      <c r="F8" s="34">
        <v>18</v>
      </c>
    </row>
    <row r="9" spans="1:20" x14ac:dyDescent="0.25">
      <c r="C9" s="6" t="s">
        <v>4</v>
      </c>
      <c r="D9" s="6"/>
      <c r="E9" s="13">
        <f>I5*F9%</f>
        <v>2.5</v>
      </c>
      <c r="F9" s="34">
        <v>2</v>
      </c>
    </row>
    <row r="10" spans="1:20" x14ac:dyDescent="0.25">
      <c r="C10" s="6" t="s">
        <v>3</v>
      </c>
      <c r="D10" s="6"/>
      <c r="E10" s="13">
        <f>I5*F10%</f>
        <v>100</v>
      </c>
      <c r="F10" s="34">
        <v>80</v>
      </c>
    </row>
    <row r="11" spans="1:20" x14ac:dyDescent="0.25">
      <c r="C11" s="6"/>
      <c r="D11" s="6"/>
      <c r="E11" s="13"/>
      <c r="F11" s="34"/>
    </row>
    <row r="12" spans="1:20" x14ac:dyDescent="0.25">
      <c r="C12" s="6"/>
      <c r="D12" s="6"/>
      <c r="E12" s="13"/>
      <c r="F12" s="13"/>
    </row>
    <row r="13" spans="1:20" s="9" customFormat="1" ht="24" thickBot="1" x14ac:dyDescent="0.4">
      <c r="A13" s="31"/>
      <c r="B13" s="31"/>
      <c r="C13" s="32"/>
      <c r="D13" s="32"/>
      <c r="E13" s="32">
        <f>SUM(E7:E10)</f>
        <v>125</v>
      </c>
      <c r="F13" s="32">
        <f>SUM(F7:F11)</f>
        <v>100</v>
      </c>
      <c r="G13" s="32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10"/>
    </row>
    <row r="14" spans="1:20" ht="32.25" thickTop="1" x14ac:dyDescent="0.5">
      <c r="E14" s="2" t="s">
        <v>27</v>
      </c>
    </row>
    <row r="15" spans="1:20" ht="31.5" x14ac:dyDescent="0.5">
      <c r="B15" s="11" t="s">
        <v>18</v>
      </c>
      <c r="D15" s="11" t="s">
        <v>7</v>
      </c>
      <c r="F15" s="11" t="s">
        <v>20</v>
      </c>
      <c r="G15" s="11"/>
      <c r="I15" s="11" t="s">
        <v>21</v>
      </c>
      <c r="K15" s="13" t="s">
        <v>6</v>
      </c>
      <c r="P15" s="43">
        <f>D26*E10</f>
        <v>48828000</v>
      </c>
    </row>
    <row r="16" spans="1:20" x14ac:dyDescent="0.25">
      <c r="B16" t="s">
        <v>8</v>
      </c>
      <c r="D16" s="12">
        <v>5</v>
      </c>
      <c r="F16" s="14">
        <f>E8/8</f>
        <v>2.8125</v>
      </c>
      <c r="I16" s="33">
        <f>D16*F16</f>
        <v>14.0625</v>
      </c>
      <c r="K16" s="37"/>
    </row>
    <row r="17" spans="1:20" x14ac:dyDescent="0.25">
      <c r="B17" t="s">
        <v>9</v>
      </c>
      <c r="D17" s="12">
        <f>D16*5</f>
        <v>25</v>
      </c>
      <c r="F17" s="15">
        <f>F16</f>
        <v>2.8125</v>
      </c>
      <c r="I17" s="33">
        <f t="shared" ref="I17:I23" si="0">D17*F17</f>
        <v>70.3125</v>
      </c>
      <c r="K17" s="37"/>
    </row>
    <row r="18" spans="1:20" x14ac:dyDescent="0.25">
      <c r="B18" t="s">
        <v>10</v>
      </c>
      <c r="D18" s="12">
        <f t="shared" ref="D18:D23" si="1">D17*5</f>
        <v>125</v>
      </c>
      <c r="F18" s="15">
        <f>F17</f>
        <v>2.8125</v>
      </c>
      <c r="I18" s="33">
        <f t="shared" si="0"/>
        <v>351.5625</v>
      </c>
      <c r="K18" s="37"/>
    </row>
    <row r="19" spans="1:20" x14ac:dyDescent="0.25">
      <c r="B19" t="s">
        <v>11</v>
      </c>
      <c r="D19" s="12">
        <f t="shared" si="1"/>
        <v>625</v>
      </c>
      <c r="F19" s="15">
        <f>F16</f>
        <v>2.8125</v>
      </c>
      <c r="I19" s="33">
        <f t="shared" si="0"/>
        <v>1757.8125</v>
      </c>
      <c r="K19" s="37"/>
    </row>
    <row r="20" spans="1:20" x14ac:dyDescent="0.25">
      <c r="B20" t="s">
        <v>12</v>
      </c>
      <c r="D20" s="12">
        <f t="shared" si="1"/>
        <v>3125</v>
      </c>
      <c r="F20" s="15">
        <f>F16</f>
        <v>2.8125</v>
      </c>
      <c r="I20" s="33">
        <f t="shared" si="0"/>
        <v>8789.0625</v>
      </c>
      <c r="K20" s="37"/>
    </row>
    <row r="21" spans="1:20" ht="13.5" customHeight="1" x14ac:dyDescent="0.25">
      <c r="B21" t="s">
        <v>13</v>
      </c>
      <c r="D21" s="12">
        <f t="shared" si="1"/>
        <v>15625</v>
      </c>
      <c r="F21" s="15">
        <f>F16</f>
        <v>2.8125</v>
      </c>
      <c r="I21" s="33">
        <f t="shared" si="0"/>
        <v>43945.3125</v>
      </c>
      <c r="K21" s="37"/>
    </row>
    <row r="22" spans="1:20" x14ac:dyDescent="0.25">
      <c r="B22" t="s">
        <v>14</v>
      </c>
      <c r="D22" s="12">
        <f t="shared" si="1"/>
        <v>78125</v>
      </c>
      <c r="F22" s="15">
        <f>F16</f>
        <v>2.8125</v>
      </c>
      <c r="I22" s="33">
        <f t="shared" si="0"/>
        <v>219726.5625</v>
      </c>
      <c r="K22" s="37"/>
    </row>
    <row r="23" spans="1:20" x14ac:dyDescent="0.25">
      <c r="B23" t="s">
        <v>15</v>
      </c>
      <c r="D23" s="12">
        <f t="shared" si="1"/>
        <v>390625</v>
      </c>
      <c r="F23" s="15">
        <f>F16</f>
        <v>2.8125</v>
      </c>
      <c r="I23" s="33">
        <f t="shared" si="0"/>
        <v>1098632.8125</v>
      </c>
      <c r="K23" s="37"/>
    </row>
    <row r="24" spans="1:20" x14ac:dyDescent="0.25">
      <c r="D24" s="12"/>
      <c r="F24" s="15"/>
      <c r="I24" s="41">
        <f>SUM(I16:I23)</f>
        <v>1373287.5</v>
      </c>
    </row>
    <row r="25" spans="1:20" x14ac:dyDescent="0.25">
      <c r="D25" s="12"/>
      <c r="F25" s="15"/>
      <c r="I25" s="33"/>
    </row>
    <row r="26" spans="1:20" x14ac:dyDescent="0.25">
      <c r="A26" s="16"/>
      <c r="B26" s="16"/>
      <c r="C26" s="16"/>
      <c r="D26" s="40">
        <f>SUM(D16:D25)</f>
        <v>488280</v>
      </c>
      <c r="E26" s="16"/>
      <c r="F26" s="39">
        <f>SUM(F16:F25)</f>
        <v>22.5</v>
      </c>
      <c r="G26" s="16"/>
      <c r="H26" s="16"/>
      <c r="I26" s="16"/>
      <c r="J26" s="16"/>
      <c r="K26" s="38">
        <f>SUM(K16:K25)</f>
        <v>0</v>
      </c>
      <c r="L26" s="16"/>
      <c r="M26" s="16"/>
      <c r="N26" s="16"/>
      <c r="O26" s="16"/>
      <c r="P26" s="16"/>
      <c r="Q26" s="16"/>
      <c r="R26" s="16"/>
      <c r="S26" s="16"/>
      <c r="T26" s="16"/>
    </row>
    <row r="28" spans="1:20" ht="33.75" x14ac:dyDescent="0.5">
      <c r="H28" s="17" t="s">
        <v>22</v>
      </c>
    </row>
    <row r="29" spans="1:20" ht="18.75" x14ac:dyDescent="0.3">
      <c r="H29" t="s">
        <v>23</v>
      </c>
      <c r="K29" s="18">
        <f>E9/8</f>
        <v>0.3125</v>
      </c>
    </row>
    <row r="30" spans="1:20" x14ac:dyDescent="0.25">
      <c r="H30" t="s">
        <v>24</v>
      </c>
      <c r="K30" s="7">
        <f>I5</f>
        <v>125</v>
      </c>
    </row>
    <row r="31" spans="1:20" x14ac:dyDescent="0.25">
      <c r="R31" t="s">
        <v>35</v>
      </c>
    </row>
    <row r="32" spans="1:20" ht="27" thickBot="1" x14ac:dyDescent="0.45">
      <c r="B32" s="11" t="s">
        <v>18</v>
      </c>
      <c r="D32" s="11" t="s">
        <v>7</v>
      </c>
      <c r="F32" s="11" t="s">
        <v>20</v>
      </c>
      <c r="G32" s="11"/>
      <c r="I32" s="11" t="s">
        <v>21</v>
      </c>
      <c r="K32" s="19" t="s">
        <v>25</v>
      </c>
      <c r="L32" s="19"/>
      <c r="M32" s="19"/>
      <c r="N32" s="19"/>
      <c r="Q32" t="s">
        <v>36</v>
      </c>
      <c r="S32" t="s">
        <v>37</v>
      </c>
    </row>
    <row r="33" spans="2:14" ht="15.75" thickBot="1" x14ac:dyDescent="0.3">
      <c r="B33" t="s">
        <v>8</v>
      </c>
      <c r="D33" s="12">
        <v>5</v>
      </c>
      <c r="F33" s="14">
        <f>K29</f>
        <v>0.3125</v>
      </c>
      <c r="I33" s="33">
        <f>D33*F33</f>
        <v>1.5625</v>
      </c>
      <c r="K33" s="19"/>
      <c r="L33" s="19"/>
      <c r="M33" s="20" t="s">
        <v>26</v>
      </c>
      <c r="N33" s="20" t="s">
        <v>19</v>
      </c>
    </row>
    <row r="34" spans="2:14" ht="15.75" thickBot="1" x14ac:dyDescent="0.3">
      <c r="B34" t="s">
        <v>9</v>
      </c>
      <c r="D34" s="12">
        <f>D33*5</f>
        <v>25</v>
      </c>
      <c r="F34" s="15">
        <f>F33</f>
        <v>0.3125</v>
      </c>
      <c r="I34" s="33">
        <f t="shared" ref="I34:I42" si="2">D34*F34</f>
        <v>7.8125</v>
      </c>
      <c r="K34" s="19"/>
      <c r="L34" s="19"/>
      <c r="M34" s="20"/>
      <c r="N34" s="21"/>
    </row>
    <row r="35" spans="2:14" ht="15.75" thickBot="1" x14ac:dyDescent="0.3">
      <c r="B35" t="s">
        <v>10</v>
      </c>
      <c r="D35" s="12">
        <f t="shared" ref="D35:D42" si="3">D34*5</f>
        <v>125</v>
      </c>
      <c r="F35" s="15">
        <f>F33</f>
        <v>0.3125</v>
      </c>
      <c r="I35" s="33">
        <f t="shared" si="2"/>
        <v>39.0625</v>
      </c>
      <c r="K35" s="19" t="s">
        <v>34</v>
      </c>
      <c r="L35" s="19"/>
      <c r="M35" s="36">
        <v>500</v>
      </c>
      <c r="N35" s="21">
        <f>M35*K29</f>
        <v>156.25</v>
      </c>
    </row>
    <row r="36" spans="2:14" ht="15.75" thickBot="1" x14ac:dyDescent="0.3">
      <c r="B36" t="s">
        <v>11</v>
      </c>
      <c r="D36" s="12">
        <f t="shared" si="3"/>
        <v>625</v>
      </c>
      <c r="F36" s="15">
        <f>F33</f>
        <v>0.3125</v>
      </c>
      <c r="I36" s="33">
        <f t="shared" si="2"/>
        <v>195.3125</v>
      </c>
      <c r="K36" s="19" t="s">
        <v>29</v>
      </c>
      <c r="L36" s="19"/>
      <c r="M36" s="36">
        <v>10000</v>
      </c>
      <c r="N36" s="21">
        <f>M36*K29</f>
        <v>3125</v>
      </c>
    </row>
    <row r="37" spans="2:14" ht="15.75" thickBot="1" x14ac:dyDescent="0.3">
      <c r="B37" t="s">
        <v>12</v>
      </c>
      <c r="D37" s="12">
        <f t="shared" si="3"/>
        <v>3125</v>
      </c>
      <c r="F37" s="15">
        <f>F33</f>
        <v>0.3125</v>
      </c>
      <c r="I37" s="33">
        <f t="shared" si="2"/>
        <v>976.5625</v>
      </c>
      <c r="K37" s="19" t="s">
        <v>30</v>
      </c>
      <c r="L37" s="19"/>
      <c r="M37" s="36">
        <v>50000</v>
      </c>
      <c r="N37" s="21">
        <f>M37*K29</f>
        <v>15625</v>
      </c>
    </row>
    <row r="38" spans="2:14" ht="15.75" thickBot="1" x14ac:dyDescent="0.3">
      <c r="B38" t="s">
        <v>13</v>
      </c>
      <c r="D38" s="12">
        <f t="shared" si="3"/>
        <v>15625</v>
      </c>
      <c r="F38" s="15">
        <f>F33</f>
        <v>0.3125</v>
      </c>
      <c r="I38" s="33">
        <f t="shared" si="2"/>
        <v>4882.8125</v>
      </c>
      <c r="K38" s="19" t="s">
        <v>31</v>
      </c>
      <c r="L38" s="19"/>
      <c r="M38" s="36">
        <v>100000</v>
      </c>
      <c r="N38" s="21">
        <f>M38*K29</f>
        <v>31250</v>
      </c>
    </row>
    <row r="39" spans="2:14" ht="15.75" thickBot="1" x14ac:dyDescent="0.3">
      <c r="B39" t="s">
        <v>14</v>
      </c>
      <c r="D39" s="12">
        <f t="shared" si="3"/>
        <v>78125</v>
      </c>
      <c r="F39" s="15">
        <f>F33</f>
        <v>0.3125</v>
      </c>
      <c r="I39" s="33">
        <f t="shared" si="2"/>
        <v>24414.0625</v>
      </c>
      <c r="K39" s="19" t="s">
        <v>32</v>
      </c>
      <c r="L39" s="19"/>
      <c r="M39" s="36">
        <v>300000</v>
      </c>
      <c r="N39" s="21">
        <f>M39*K29</f>
        <v>93750</v>
      </c>
    </row>
    <row r="40" spans="2:14" x14ac:dyDescent="0.25">
      <c r="B40" t="s">
        <v>15</v>
      </c>
      <c r="D40" s="12">
        <f t="shared" si="3"/>
        <v>390625</v>
      </c>
      <c r="F40" s="15">
        <f>F33</f>
        <v>0.3125</v>
      </c>
      <c r="I40" s="33">
        <f t="shared" si="2"/>
        <v>122070.3125</v>
      </c>
      <c r="M40" s="44">
        <v>1000000</v>
      </c>
      <c r="N40" s="45">
        <f>M40*K29</f>
        <v>312500</v>
      </c>
    </row>
    <row r="41" spans="2:14" x14ac:dyDescent="0.25">
      <c r="B41" t="s">
        <v>16</v>
      </c>
      <c r="D41" s="12">
        <f t="shared" si="3"/>
        <v>1953125</v>
      </c>
      <c r="F41" s="15">
        <f>F33</f>
        <v>0.3125</v>
      </c>
      <c r="I41" s="33">
        <f t="shared" si="2"/>
        <v>610351.5625</v>
      </c>
    </row>
    <row r="42" spans="2:14" x14ac:dyDescent="0.25">
      <c r="B42" t="s">
        <v>17</v>
      </c>
      <c r="D42" s="12">
        <f t="shared" si="3"/>
        <v>9765625</v>
      </c>
      <c r="F42" s="15">
        <f>F33</f>
        <v>0.3125</v>
      </c>
      <c r="I42" s="33">
        <f t="shared" si="2"/>
        <v>3051757.8125</v>
      </c>
    </row>
    <row r="48" spans="2:14" ht="36" x14ac:dyDescent="0.55000000000000004">
      <c r="G48" s="4"/>
    </row>
    <row r="63" spans="7:7" ht="36" x14ac:dyDescent="0.55000000000000004">
      <c r="G63" s="4"/>
    </row>
    <row r="79" spans="7:7" ht="33.75" x14ac:dyDescent="0.5">
      <c r="G79" s="3"/>
    </row>
    <row r="93" spans="7:7" ht="31.5" x14ac:dyDescent="0.5">
      <c r="G93" s="2"/>
    </row>
    <row r="109" spans="7:7" ht="28.5" x14ac:dyDescent="0.45">
      <c r="G109" s="1"/>
    </row>
    <row r="131" spans="5:5" ht="92.25" x14ac:dyDescent="1.35">
      <c r="E131" s="25"/>
    </row>
  </sheetData>
  <pageMargins left="0.511811024" right="0.511811024" top="0.78740157499999996" bottom="0.78740157499999996" header="0.31496062000000002" footer="0.31496062000000002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1"/>
  <sheetViews>
    <sheetView workbookViewId="0">
      <selection activeCell="I9" sqref="I9"/>
    </sheetView>
  </sheetViews>
  <sheetFormatPr defaultRowHeight="15" x14ac:dyDescent="0.25"/>
  <cols>
    <col min="6" max="6" width="10.7109375" bestFit="1" customWidth="1"/>
    <col min="9" max="9" width="19.42578125" customWidth="1"/>
    <col min="14" max="14" width="16.5703125" customWidth="1"/>
    <col min="16" max="16" width="36.42578125" customWidth="1"/>
  </cols>
  <sheetData>
    <row r="1" spans="1:20" ht="31.5" x14ac:dyDescent="0.5">
      <c r="A1" s="26"/>
      <c r="B1" s="27" t="s">
        <v>28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5"/>
    </row>
    <row r="4" spans="1:20" ht="19.5" thickBot="1" x14ac:dyDescent="0.35">
      <c r="H4" s="23"/>
      <c r="I4" s="24" t="s">
        <v>0</v>
      </c>
    </row>
    <row r="5" spans="1:20" ht="48" thickTop="1" thickBot="1" x14ac:dyDescent="0.75">
      <c r="I5" s="22">
        <v>250</v>
      </c>
    </row>
    <row r="6" spans="1:20" ht="19.5" thickTop="1" x14ac:dyDescent="0.3">
      <c r="A6" s="28"/>
      <c r="B6" s="28"/>
      <c r="C6" s="29" t="s">
        <v>1</v>
      </c>
      <c r="D6" s="30"/>
      <c r="E6" s="30" t="s">
        <v>5</v>
      </c>
      <c r="F6" s="35" t="s">
        <v>6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8"/>
    </row>
    <row r="7" spans="1:20" ht="23.25" x14ac:dyDescent="0.35">
      <c r="C7" s="6" t="s">
        <v>33</v>
      </c>
      <c r="D7" s="6"/>
      <c r="E7" s="42">
        <f>F7*I5%</f>
        <v>25</v>
      </c>
      <c r="F7" s="34">
        <v>10</v>
      </c>
    </row>
    <row r="8" spans="1:20" x14ac:dyDescent="0.25">
      <c r="C8" s="6" t="s">
        <v>2</v>
      </c>
      <c r="D8" s="6"/>
      <c r="E8" s="13">
        <f>I5*F8%</f>
        <v>75</v>
      </c>
      <c r="F8" s="34">
        <v>30</v>
      </c>
    </row>
    <row r="9" spans="1:20" x14ac:dyDescent="0.25">
      <c r="C9" s="6" t="s">
        <v>4</v>
      </c>
      <c r="D9" s="6"/>
      <c r="E9" s="13">
        <f>I5*F9%</f>
        <v>25</v>
      </c>
      <c r="F9" s="34">
        <v>10</v>
      </c>
    </row>
    <row r="10" spans="1:20" x14ac:dyDescent="0.25">
      <c r="C10" s="6" t="s">
        <v>3</v>
      </c>
      <c r="D10" s="6"/>
      <c r="E10" s="13">
        <f>I5*F10%</f>
        <v>125</v>
      </c>
      <c r="F10" s="34">
        <v>50</v>
      </c>
    </row>
    <row r="11" spans="1:20" x14ac:dyDescent="0.25">
      <c r="C11" s="6"/>
      <c r="D11" s="6"/>
      <c r="E11" s="13"/>
      <c r="F11" s="34"/>
    </row>
    <row r="12" spans="1:20" x14ac:dyDescent="0.25">
      <c r="C12" s="6"/>
      <c r="D12" s="6"/>
      <c r="E12" s="13"/>
      <c r="F12" s="13"/>
    </row>
    <row r="13" spans="1:20" s="9" customFormat="1" ht="24" thickBot="1" x14ac:dyDescent="0.4">
      <c r="A13" s="31"/>
      <c r="B13" s="31"/>
      <c r="C13" s="32"/>
      <c r="D13" s="32"/>
      <c r="E13" s="32">
        <f>SUM(E7:E10)</f>
        <v>250</v>
      </c>
      <c r="F13" s="32">
        <f>SUM(F7:F11)</f>
        <v>100</v>
      </c>
      <c r="G13" s="32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10"/>
    </row>
    <row r="14" spans="1:20" ht="32.25" thickTop="1" x14ac:dyDescent="0.5">
      <c r="E14" s="2" t="s">
        <v>27</v>
      </c>
    </row>
    <row r="15" spans="1:20" ht="31.5" x14ac:dyDescent="0.5">
      <c r="B15" s="11" t="s">
        <v>18</v>
      </c>
      <c r="D15" s="11" t="s">
        <v>7</v>
      </c>
      <c r="F15" s="11" t="s">
        <v>20</v>
      </c>
      <c r="G15" s="11"/>
      <c r="I15" s="11" t="s">
        <v>21</v>
      </c>
      <c r="K15" s="13" t="s">
        <v>6</v>
      </c>
      <c r="P15" s="43">
        <f>D26*E10</f>
        <v>61035000</v>
      </c>
    </row>
    <row r="16" spans="1:20" x14ac:dyDescent="0.25">
      <c r="B16" t="s">
        <v>8</v>
      </c>
      <c r="D16" s="12">
        <v>5</v>
      </c>
      <c r="F16" s="14">
        <f>E8/8</f>
        <v>9.375</v>
      </c>
      <c r="I16" s="33">
        <f>D16*F16</f>
        <v>46.875</v>
      </c>
      <c r="K16" s="37"/>
    </row>
    <row r="17" spans="1:20" x14ac:dyDescent="0.25">
      <c r="B17" t="s">
        <v>9</v>
      </c>
      <c r="D17" s="12">
        <f>D16*5</f>
        <v>25</v>
      </c>
      <c r="F17" s="15">
        <f>F16</f>
        <v>9.375</v>
      </c>
      <c r="I17" s="33">
        <f t="shared" ref="I17:I23" si="0">D17*F17</f>
        <v>234.375</v>
      </c>
      <c r="K17" s="37"/>
    </row>
    <row r="18" spans="1:20" x14ac:dyDescent="0.25">
      <c r="B18" t="s">
        <v>10</v>
      </c>
      <c r="D18" s="12">
        <f t="shared" ref="D18:D23" si="1">D17*5</f>
        <v>125</v>
      </c>
      <c r="F18" s="15">
        <f>F17</f>
        <v>9.375</v>
      </c>
      <c r="I18" s="33">
        <f t="shared" si="0"/>
        <v>1171.875</v>
      </c>
      <c r="K18" s="37"/>
    </row>
    <row r="19" spans="1:20" x14ac:dyDescent="0.25">
      <c r="B19" t="s">
        <v>11</v>
      </c>
      <c r="D19" s="12">
        <f t="shared" si="1"/>
        <v>625</v>
      </c>
      <c r="F19" s="15">
        <f>F16</f>
        <v>9.375</v>
      </c>
      <c r="I19" s="33">
        <f t="shared" si="0"/>
        <v>5859.375</v>
      </c>
      <c r="K19" s="37"/>
    </row>
    <row r="20" spans="1:20" x14ac:dyDescent="0.25">
      <c r="B20" t="s">
        <v>12</v>
      </c>
      <c r="D20" s="12">
        <f t="shared" si="1"/>
        <v>3125</v>
      </c>
      <c r="F20" s="15">
        <f>F16</f>
        <v>9.375</v>
      </c>
      <c r="I20" s="33">
        <f t="shared" si="0"/>
        <v>29296.875</v>
      </c>
      <c r="K20" s="37"/>
    </row>
    <row r="21" spans="1:20" ht="13.5" customHeight="1" x14ac:dyDescent="0.25">
      <c r="B21" t="s">
        <v>13</v>
      </c>
      <c r="D21" s="12">
        <f t="shared" si="1"/>
        <v>15625</v>
      </c>
      <c r="F21" s="15">
        <f>F16</f>
        <v>9.375</v>
      </c>
      <c r="I21" s="33">
        <f t="shared" si="0"/>
        <v>146484.375</v>
      </c>
      <c r="K21" s="37"/>
    </row>
    <row r="22" spans="1:20" x14ac:dyDescent="0.25">
      <c r="B22" t="s">
        <v>14</v>
      </c>
      <c r="D22" s="12">
        <f t="shared" si="1"/>
        <v>78125</v>
      </c>
      <c r="F22" s="15">
        <f>F16</f>
        <v>9.375</v>
      </c>
      <c r="I22" s="33">
        <f t="shared" si="0"/>
        <v>732421.875</v>
      </c>
      <c r="K22" s="37"/>
    </row>
    <row r="23" spans="1:20" x14ac:dyDescent="0.25">
      <c r="B23" t="s">
        <v>15</v>
      </c>
      <c r="D23" s="12">
        <f t="shared" si="1"/>
        <v>390625</v>
      </c>
      <c r="F23" s="15">
        <f>F16</f>
        <v>9.375</v>
      </c>
      <c r="I23" s="33">
        <f t="shared" si="0"/>
        <v>3662109.375</v>
      </c>
      <c r="K23" s="37"/>
    </row>
    <row r="24" spans="1:20" x14ac:dyDescent="0.25">
      <c r="D24" s="12"/>
      <c r="F24" s="15"/>
      <c r="I24" s="41">
        <f>SUM(I16:I23)</f>
        <v>4577625</v>
      </c>
    </row>
    <row r="25" spans="1:20" x14ac:dyDescent="0.25">
      <c r="D25" s="12"/>
      <c r="F25" s="15"/>
      <c r="I25" s="33"/>
    </row>
    <row r="26" spans="1:20" x14ac:dyDescent="0.25">
      <c r="A26" s="16"/>
      <c r="B26" s="16"/>
      <c r="C26" s="16"/>
      <c r="D26" s="40">
        <f>SUM(D16:D25)</f>
        <v>488280</v>
      </c>
      <c r="E26" s="16"/>
      <c r="F26" s="39">
        <f>SUM(F16:F25)</f>
        <v>75</v>
      </c>
      <c r="G26" s="16"/>
      <c r="H26" s="16"/>
      <c r="I26" s="16"/>
      <c r="J26" s="16"/>
      <c r="K26" s="38">
        <f>SUM(K16:K25)</f>
        <v>0</v>
      </c>
      <c r="L26" s="16"/>
      <c r="M26" s="16"/>
      <c r="N26" s="16"/>
      <c r="O26" s="16"/>
      <c r="P26" s="16"/>
      <c r="Q26" s="16"/>
      <c r="R26" s="16"/>
      <c r="S26" s="16"/>
      <c r="T26" s="16"/>
    </row>
    <row r="28" spans="1:20" ht="33.75" x14ac:dyDescent="0.5">
      <c r="H28" s="17" t="s">
        <v>22</v>
      </c>
    </row>
    <row r="29" spans="1:20" ht="18.75" x14ac:dyDescent="0.3">
      <c r="H29" t="s">
        <v>23</v>
      </c>
      <c r="K29" s="18">
        <f>E9/8</f>
        <v>3.125</v>
      </c>
    </row>
    <row r="30" spans="1:20" x14ac:dyDescent="0.25">
      <c r="H30" t="s">
        <v>24</v>
      </c>
      <c r="K30" s="7">
        <f>I5</f>
        <v>250</v>
      </c>
    </row>
    <row r="31" spans="1:20" x14ac:dyDescent="0.25">
      <c r="R31" t="s">
        <v>35</v>
      </c>
    </row>
    <row r="32" spans="1:20" ht="27" thickBot="1" x14ac:dyDescent="0.45">
      <c r="B32" s="11" t="s">
        <v>18</v>
      </c>
      <c r="D32" s="11" t="s">
        <v>7</v>
      </c>
      <c r="F32" s="11" t="s">
        <v>20</v>
      </c>
      <c r="G32" s="11"/>
      <c r="I32" s="11" t="s">
        <v>21</v>
      </c>
      <c r="K32" s="19" t="s">
        <v>25</v>
      </c>
      <c r="L32" s="19"/>
      <c r="M32" s="19"/>
      <c r="N32" s="19"/>
      <c r="Q32" t="s">
        <v>36</v>
      </c>
      <c r="S32" t="s">
        <v>37</v>
      </c>
    </row>
    <row r="33" spans="2:14" ht="15.75" thickBot="1" x14ac:dyDescent="0.3">
      <c r="B33" t="s">
        <v>8</v>
      </c>
      <c r="D33" s="12">
        <v>5</v>
      </c>
      <c r="F33" s="14">
        <f>K29</f>
        <v>3.125</v>
      </c>
      <c r="I33" s="33">
        <f>D33*F33</f>
        <v>15.625</v>
      </c>
      <c r="K33" s="19"/>
      <c r="L33" s="19"/>
      <c r="M33" s="20" t="s">
        <v>26</v>
      </c>
      <c r="N33" s="20" t="s">
        <v>19</v>
      </c>
    </row>
    <row r="34" spans="2:14" ht="15.75" thickBot="1" x14ac:dyDescent="0.3">
      <c r="B34" t="s">
        <v>9</v>
      </c>
      <c r="D34" s="12">
        <f>D33*5</f>
        <v>25</v>
      </c>
      <c r="F34" s="15">
        <f>F33</f>
        <v>3.125</v>
      </c>
      <c r="I34" s="33">
        <f t="shared" ref="I34:I42" si="2">D34*F34</f>
        <v>78.125</v>
      </c>
      <c r="K34" s="19"/>
      <c r="L34" s="19"/>
      <c r="M34" s="20"/>
      <c r="N34" s="21"/>
    </row>
    <row r="35" spans="2:14" ht="15.75" thickBot="1" x14ac:dyDescent="0.3">
      <c r="B35" t="s">
        <v>10</v>
      </c>
      <c r="D35" s="12">
        <f t="shared" ref="D35:D42" si="3">D34*5</f>
        <v>125</v>
      </c>
      <c r="F35" s="15">
        <f>F33</f>
        <v>3.125</v>
      </c>
      <c r="I35" s="33">
        <f t="shared" si="2"/>
        <v>390.625</v>
      </c>
      <c r="K35" s="19" t="s">
        <v>34</v>
      </c>
      <c r="L35" s="19"/>
      <c r="M35" s="36">
        <v>500</v>
      </c>
      <c r="N35" s="21">
        <f>M35*K29</f>
        <v>1562.5</v>
      </c>
    </row>
    <row r="36" spans="2:14" ht="15.75" thickBot="1" x14ac:dyDescent="0.3">
      <c r="B36" t="s">
        <v>11</v>
      </c>
      <c r="D36" s="12">
        <f t="shared" si="3"/>
        <v>625</v>
      </c>
      <c r="F36" s="15">
        <f>F33</f>
        <v>3.125</v>
      </c>
      <c r="I36" s="33">
        <f t="shared" si="2"/>
        <v>1953.125</v>
      </c>
      <c r="K36" s="19" t="s">
        <v>29</v>
      </c>
      <c r="L36" s="19"/>
      <c r="M36" s="36">
        <v>10000</v>
      </c>
      <c r="N36" s="21">
        <f>M36*K29</f>
        <v>31250</v>
      </c>
    </row>
    <row r="37" spans="2:14" ht="15.75" thickBot="1" x14ac:dyDescent="0.3">
      <c r="B37" t="s">
        <v>12</v>
      </c>
      <c r="D37" s="12">
        <f t="shared" si="3"/>
        <v>3125</v>
      </c>
      <c r="F37" s="15">
        <f>F33</f>
        <v>3.125</v>
      </c>
      <c r="I37" s="33">
        <f t="shared" si="2"/>
        <v>9765.625</v>
      </c>
      <c r="K37" s="19" t="s">
        <v>30</v>
      </c>
      <c r="L37" s="19"/>
      <c r="M37" s="36">
        <v>50000</v>
      </c>
      <c r="N37" s="21">
        <f>M37*K29</f>
        <v>156250</v>
      </c>
    </row>
    <row r="38" spans="2:14" ht="15.75" thickBot="1" x14ac:dyDescent="0.3">
      <c r="B38" t="s">
        <v>13</v>
      </c>
      <c r="D38" s="12">
        <f t="shared" si="3"/>
        <v>15625</v>
      </c>
      <c r="F38" s="15">
        <f>F33</f>
        <v>3.125</v>
      </c>
      <c r="I38" s="33">
        <f t="shared" si="2"/>
        <v>48828.125</v>
      </c>
      <c r="K38" s="19" t="s">
        <v>31</v>
      </c>
      <c r="L38" s="19"/>
      <c r="M38" s="36">
        <v>100000</v>
      </c>
      <c r="N38" s="21">
        <f>M38*K29</f>
        <v>312500</v>
      </c>
    </row>
    <row r="39" spans="2:14" ht="15.75" thickBot="1" x14ac:dyDescent="0.3">
      <c r="B39" t="s">
        <v>14</v>
      </c>
      <c r="D39" s="12">
        <f t="shared" si="3"/>
        <v>78125</v>
      </c>
      <c r="F39" s="15">
        <f>F33</f>
        <v>3.125</v>
      </c>
      <c r="I39" s="33">
        <f t="shared" si="2"/>
        <v>244140.625</v>
      </c>
      <c r="K39" s="19" t="s">
        <v>32</v>
      </c>
      <c r="L39" s="19"/>
      <c r="M39" s="36">
        <v>300000</v>
      </c>
      <c r="N39" s="21">
        <f>M39*K29</f>
        <v>937500</v>
      </c>
    </row>
    <row r="40" spans="2:14" x14ac:dyDescent="0.25">
      <c r="B40" t="s">
        <v>15</v>
      </c>
      <c r="D40" s="12">
        <f t="shared" si="3"/>
        <v>390625</v>
      </c>
      <c r="F40" s="15">
        <f>F33</f>
        <v>3.125</v>
      </c>
      <c r="I40" s="33">
        <f t="shared" si="2"/>
        <v>1220703.125</v>
      </c>
      <c r="M40" s="44">
        <v>1000000</v>
      </c>
      <c r="N40" s="45">
        <f>M40*K29</f>
        <v>3125000</v>
      </c>
    </row>
    <row r="41" spans="2:14" x14ac:dyDescent="0.25">
      <c r="B41" t="s">
        <v>16</v>
      </c>
      <c r="D41" s="12">
        <f t="shared" si="3"/>
        <v>1953125</v>
      </c>
      <c r="F41" s="15">
        <f>F33</f>
        <v>3.125</v>
      </c>
      <c r="I41" s="33">
        <f t="shared" si="2"/>
        <v>6103515.625</v>
      </c>
    </row>
    <row r="42" spans="2:14" x14ac:dyDescent="0.25">
      <c r="B42" t="s">
        <v>17</v>
      </c>
      <c r="D42" s="12">
        <f t="shared" si="3"/>
        <v>9765625</v>
      </c>
      <c r="F42" s="15">
        <f>F33</f>
        <v>3.125</v>
      </c>
      <c r="I42" s="33">
        <f t="shared" si="2"/>
        <v>30517578.125</v>
      </c>
    </row>
    <row r="48" spans="2:14" ht="36" x14ac:dyDescent="0.55000000000000004">
      <c r="G48" s="4"/>
    </row>
    <row r="63" spans="7:7" ht="36" x14ac:dyDescent="0.55000000000000004">
      <c r="G63" s="4"/>
    </row>
    <row r="79" spans="7:7" ht="33.75" x14ac:dyDescent="0.5">
      <c r="G79" s="3"/>
    </row>
    <row r="93" spans="7:7" ht="31.5" x14ac:dyDescent="0.5">
      <c r="G93" s="2"/>
    </row>
    <row r="109" spans="7:7" ht="28.5" x14ac:dyDescent="0.45">
      <c r="G109" s="1"/>
    </row>
    <row r="131" spans="5:5" ht="92.25" x14ac:dyDescent="1.35">
      <c r="E131" s="25"/>
    </row>
  </sheetData>
  <pageMargins left="0.511811024" right="0.511811024" top="0.78740157499999996" bottom="0.78740157499999996" header="0.31496062000000002" footer="0.31496062000000002"/>
  <pageSetup paperSize="9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workbookViewId="0">
      <selection activeCell="A23" sqref="A23:XFD23"/>
    </sheetView>
  </sheetViews>
  <sheetFormatPr defaultRowHeight="15" x14ac:dyDescent="0.25"/>
  <cols>
    <col min="4" max="4" width="11.85546875" customWidth="1"/>
    <col min="9" max="9" width="16.140625" customWidth="1"/>
    <col min="11" max="11" width="12.85546875" customWidth="1"/>
    <col min="13" max="13" width="12.140625" customWidth="1"/>
    <col min="14" max="14" width="17.85546875" customWidth="1"/>
    <col min="16" max="16" width="40.42578125" customWidth="1"/>
    <col min="17" max="17" width="30.5703125" customWidth="1"/>
  </cols>
  <sheetData>
    <row r="1" spans="1:21" ht="31.5" x14ac:dyDescent="0.5">
      <c r="A1" s="26"/>
      <c r="B1" s="27" t="s">
        <v>28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5"/>
    </row>
    <row r="4" spans="1:21" ht="19.5" thickBot="1" x14ac:dyDescent="0.35">
      <c r="H4" s="23"/>
      <c r="I4" s="24" t="s">
        <v>0</v>
      </c>
    </row>
    <row r="5" spans="1:21" ht="48" thickTop="1" thickBot="1" x14ac:dyDescent="0.75">
      <c r="I5" s="22">
        <v>200</v>
      </c>
    </row>
    <row r="6" spans="1:21" ht="19.5" thickTop="1" x14ac:dyDescent="0.3">
      <c r="A6" s="28"/>
      <c r="B6" s="28"/>
      <c r="C6" s="29" t="s">
        <v>1</v>
      </c>
      <c r="D6" s="30"/>
      <c r="E6" s="30" t="s">
        <v>5</v>
      </c>
      <c r="F6" s="35" t="s">
        <v>6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8"/>
    </row>
    <row r="7" spans="1:21" ht="23.25" x14ac:dyDescent="0.35">
      <c r="C7" s="6" t="s">
        <v>33</v>
      </c>
      <c r="D7" s="6"/>
      <c r="E7" s="42">
        <f>F7*I5%</f>
        <v>10</v>
      </c>
      <c r="F7" s="34">
        <v>5</v>
      </c>
    </row>
    <row r="8" spans="1:21" x14ac:dyDescent="0.25">
      <c r="C8" s="6" t="s">
        <v>2</v>
      </c>
      <c r="D8" s="6"/>
      <c r="E8" s="13">
        <f>I5*F8%</f>
        <v>10</v>
      </c>
      <c r="F8" s="34">
        <v>5</v>
      </c>
    </row>
    <row r="9" spans="1:21" x14ac:dyDescent="0.25">
      <c r="C9" s="6" t="s">
        <v>4</v>
      </c>
      <c r="D9" s="6"/>
      <c r="E9" s="13">
        <f>I5*F9%</f>
        <v>4</v>
      </c>
      <c r="F9" s="34">
        <v>2</v>
      </c>
    </row>
    <row r="10" spans="1:21" x14ac:dyDescent="0.25">
      <c r="C10" s="6" t="s">
        <v>61</v>
      </c>
      <c r="D10" s="6"/>
      <c r="E10" s="13">
        <f>I5*F10%</f>
        <v>140</v>
      </c>
      <c r="F10" s="34">
        <v>70</v>
      </c>
    </row>
    <row r="11" spans="1:21" x14ac:dyDescent="0.25">
      <c r="C11" s="6" t="s">
        <v>3</v>
      </c>
      <c r="D11" s="6"/>
      <c r="E11" s="13">
        <f>I5*F11%</f>
        <v>36</v>
      </c>
      <c r="F11" s="34">
        <v>18</v>
      </c>
    </row>
    <row r="12" spans="1:21" x14ac:dyDescent="0.25">
      <c r="C12" s="6"/>
      <c r="D12" s="6"/>
      <c r="E12" s="13"/>
      <c r="F12" s="13"/>
    </row>
    <row r="13" spans="1:21" ht="24" thickBot="1" x14ac:dyDescent="0.4">
      <c r="A13" s="31"/>
      <c r="B13" s="31"/>
      <c r="C13" s="32"/>
      <c r="D13" s="32"/>
      <c r="E13" s="32">
        <f>SUM(E7:E10)</f>
        <v>164</v>
      </c>
      <c r="F13" s="32">
        <f>SUM(F7:F11)</f>
        <v>100</v>
      </c>
      <c r="G13" s="32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10"/>
      <c r="U13" s="9"/>
    </row>
    <row r="14" spans="1:21" ht="32.25" thickTop="1" x14ac:dyDescent="0.5">
      <c r="E14" s="2" t="s">
        <v>27</v>
      </c>
    </row>
    <row r="15" spans="1:21" ht="31.5" x14ac:dyDescent="0.5">
      <c r="B15" s="11" t="s">
        <v>18</v>
      </c>
      <c r="D15" s="11" t="s">
        <v>7</v>
      </c>
      <c r="F15" s="11" t="s">
        <v>20</v>
      </c>
      <c r="G15" s="11"/>
      <c r="I15" s="11" t="s">
        <v>21</v>
      </c>
      <c r="K15" s="13" t="s">
        <v>6</v>
      </c>
      <c r="N15" s="47"/>
      <c r="P15" s="43"/>
    </row>
    <row r="16" spans="1:21" x14ac:dyDescent="0.25">
      <c r="B16" t="s">
        <v>8</v>
      </c>
      <c r="C16">
        <v>5</v>
      </c>
      <c r="D16" s="12">
        <v>5</v>
      </c>
      <c r="F16" s="14">
        <f>E8/10</f>
        <v>1</v>
      </c>
      <c r="I16" s="33">
        <f>D16*F16</f>
        <v>5</v>
      </c>
      <c r="K16" s="37"/>
      <c r="N16" s="47"/>
    </row>
    <row r="17" spans="1:20" x14ac:dyDescent="0.25">
      <c r="B17" t="s">
        <v>9</v>
      </c>
      <c r="C17">
        <f>C16</f>
        <v>5</v>
      </c>
      <c r="D17" s="12">
        <f>D16*C17</f>
        <v>25</v>
      </c>
      <c r="F17" s="15">
        <v>1</v>
      </c>
      <c r="I17" s="33">
        <f t="shared" ref="I17:I25" si="0">D17*F17</f>
        <v>25</v>
      </c>
      <c r="K17" s="37"/>
      <c r="N17" s="47"/>
    </row>
    <row r="18" spans="1:20" x14ac:dyDescent="0.25">
      <c r="B18" t="s">
        <v>10</v>
      </c>
      <c r="C18">
        <f>C16</f>
        <v>5</v>
      </c>
      <c r="D18" s="12">
        <f t="shared" ref="D18:D25" si="1">D17*C18</f>
        <v>125</v>
      </c>
      <c r="F18" s="15">
        <v>1</v>
      </c>
      <c r="I18" s="33">
        <f t="shared" si="0"/>
        <v>125</v>
      </c>
      <c r="K18" s="37"/>
      <c r="N18" s="47"/>
    </row>
    <row r="19" spans="1:20" x14ac:dyDescent="0.25">
      <c r="C19">
        <f t="shared" ref="C19:C20" si="2">C17</f>
        <v>5</v>
      </c>
      <c r="D19" s="12">
        <f t="shared" si="1"/>
        <v>625</v>
      </c>
      <c r="F19" s="15">
        <v>1</v>
      </c>
      <c r="I19" s="33">
        <f t="shared" si="0"/>
        <v>625</v>
      </c>
      <c r="K19" s="37"/>
      <c r="M19" s="49"/>
      <c r="N19" s="47"/>
    </row>
    <row r="20" spans="1:20" x14ac:dyDescent="0.25">
      <c r="C20">
        <f t="shared" si="2"/>
        <v>5</v>
      </c>
      <c r="D20" s="12">
        <f t="shared" si="1"/>
        <v>3125</v>
      </c>
      <c r="F20" s="15">
        <v>1</v>
      </c>
      <c r="I20" s="33">
        <f t="shared" si="0"/>
        <v>3125</v>
      </c>
      <c r="K20" s="37"/>
      <c r="M20" s="48"/>
    </row>
    <row r="21" spans="1:20" x14ac:dyDescent="0.25">
      <c r="C21">
        <v>5</v>
      </c>
      <c r="D21" s="12">
        <f t="shared" si="1"/>
        <v>15625</v>
      </c>
      <c r="F21" s="15">
        <v>1</v>
      </c>
      <c r="I21" s="33">
        <f t="shared" si="0"/>
        <v>15625</v>
      </c>
      <c r="K21" s="37"/>
    </row>
    <row r="22" spans="1:20" x14ac:dyDescent="0.25">
      <c r="C22">
        <v>5</v>
      </c>
      <c r="D22" s="12">
        <f t="shared" si="1"/>
        <v>78125</v>
      </c>
      <c r="F22" s="15">
        <v>1</v>
      </c>
      <c r="I22" s="33">
        <f t="shared" si="0"/>
        <v>78125</v>
      </c>
      <c r="K22" s="37"/>
    </row>
    <row r="23" spans="1:20" x14ac:dyDescent="0.25">
      <c r="C23">
        <v>5</v>
      </c>
      <c r="D23" s="12">
        <f t="shared" si="1"/>
        <v>390625</v>
      </c>
      <c r="F23" s="15">
        <v>1</v>
      </c>
      <c r="I23" s="33">
        <f t="shared" si="0"/>
        <v>390625</v>
      </c>
      <c r="K23" s="37"/>
    </row>
    <row r="24" spans="1:20" x14ac:dyDescent="0.25">
      <c r="C24">
        <v>5</v>
      </c>
      <c r="D24" s="12">
        <f t="shared" si="1"/>
        <v>1953125</v>
      </c>
      <c r="F24" s="15">
        <v>1</v>
      </c>
      <c r="I24" s="33">
        <f t="shared" si="0"/>
        <v>1953125</v>
      </c>
      <c r="K24" s="15"/>
      <c r="M24" s="15"/>
    </row>
    <row r="25" spans="1:20" x14ac:dyDescent="0.25">
      <c r="C25">
        <v>5</v>
      </c>
      <c r="D25" s="12">
        <f t="shared" si="1"/>
        <v>9765625</v>
      </c>
      <c r="F25" s="15">
        <v>1</v>
      </c>
      <c r="I25" s="33">
        <f t="shared" si="0"/>
        <v>9765625</v>
      </c>
    </row>
    <row r="26" spans="1:20" x14ac:dyDescent="0.25">
      <c r="A26" s="16"/>
      <c r="B26" s="16"/>
      <c r="C26" s="16"/>
      <c r="D26" s="40">
        <f>SUM(D16:D25)</f>
        <v>12207030</v>
      </c>
      <c r="E26" s="16"/>
      <c r="F26" s="39"/>
      <c r="G26" s="16"/>
      <c r="H26" s="16"/>
      <c r="I26" s="55">
        <f>SUM(I16:I25)</f>
        <v>12207030</v>
      </c>
      <c r="J26" s="16"/>
      <c r="K26" s="38">
        <f>SUM(K16:K25)</f>
        <v>0</v>
      </c>
      <c r="L26" s="16"/>
      <c r="M26" s="16"/>
      <c r="N26" s="16"/>
      <c r="O26" s="16"/>
      <c r="P26" s="16"/>
      <c r="Q26" s="16"/>
      <c r="R26" s="16"/>
      <c r="S26" s="16"/>
      <c r="T26" s="16"/>
    </row>
    <row r="28" spans="1:20" ht="33.75" x14ac:dyDescent="0.5">
      <c r="H28" s="17" t="s">
        <v>22</v>
      </c>
    </row>
    <row r="29" spans="1:20" ht="18.75" x14ac:dyDescent="0.3">
      <c r="H29" t="s">
        <v>23</v>
      </c>
      <c r="K29" s="18">
        <f>E9/10</f>
        <v>0.4</v>
      </c>
      <c r="N29">
        <f>K29/1.24</f>
        <v>0.32258064516129037</v>
      </c>
    </row>
    <row r="30" spans="1:20" x14ac:dyDescent="0.25">
      <c r="H30" t="s">
        <v>24</v>
      </c>
      <c r="K30" s="7">
        <f>I5</f>
        <v>200</v>
      </c>
    </row>
    <row r="31" spans="1:20" x14ac:dyDescent="0.25">
      <c r="R31" t="s">
        <v>35</v>
      </c>
    </row>
    <row r="32" spans="1:20" ht="27" thickBot="1" x14ac:dyDescent="0.45">
      <c r="B32" s="11" t="s">
        <v>18</v>
      </c>
      <c r="D32" s="11" t="s">
        <v>7</v>
      </c>
      <c r="F32" s="11" t="s">
        <v>20</v>
      </c>
      <c r="G32" s="11"/>
      <c r="I32" s="11" t="s">
        <v>21</v>
      </c>
      <c r="K32" s="19" t="s">
        <v>25</v>
      </c>
      <c r="L32" s="19"/>
      <c r="M32" s="19"/>
      <c r="N32" s="19"/>
      <c r="Q32" t="s">
        <v>36</v>
      </c>
      <c r="S32" t="s">
        <v>37</v>
      </c>
    </row>
    <row r="33" spans="2:14" ht="15.75" thickBot="1" x14ac:dyDescent="0.3">
      <c r="B33" t="s">
        <v>8</v>
      </c>
      <c r="D33" s="12">
        <v>5</v>
      </c>
      <c r="F33" s="14">
        <f>K29</f>
        <v>0.4</v>
      </c>
      <c r="I33" s="33">
        <f>D33*F33</f>
        <v>2</v>
      </c>
      <c r="K33" s="19"/>
      <c r="L33" s="19"/>
      <c r="M33" s="20" t="s">
        <v>26</v>
      </c>
      <c r="N33" s="20" t="s">
        <v>19</v>
      </c>
    </row>
    <row r="34" spans="2:14" ht="15.75" thickBot="1" x14ac:dyDescent="0.3">
      <c r="B34" t="s">
        <v>9</v>
      </c>
      <c r="D34" s="12">
        <f>D33*5</f>
        <v>25</v>
      </c>
      <c r="F34" s="15">
        <f>F33</f>
        <v>0.4</v>
      </c>
      <c r="I34" s="33">
        <f t="shared" ref="I34:I42" si="3">D34*F34</f>
        <v>10</v>
      </c>
      <c r="K34" s="19"/>
      <c r="L34" s="19"/>
      <c r="M34" s="19"/>
      <c r="N34" s="19"/>
    </row>
    <row r="35" spans="2:14" ht="15.75" thickBot="1" x14ac:dyDescent="0.3">
      <c r="B35" t="s">
        <v>10</v>
      </c>
      <c r="D35" s="12">
        <f t="shared" ref="D35:D42" si="4">D34*5</f>
        <v>125</v>
      </c>
      <c r="F35" s="15">
        <f>F33</f>
        <v>0.4</v>
      </c>
      <c r="I35" s="33">
        <f t="shared" si="3"/>
        <v>50</v>
      </c>
      <c r="K35" s="19"/>
      <c r="L35" s="19"/>
      <c r="M35" s="20"/>
      <c r="N35" s="20"/>
    </row>
    <row r="36" spans="2:14" ht="15.75" thickBot="1" x14ac:dyDescent="0.3">
      <c r="B36" t="s">
        <v>11</v>
      </c>
      <c r="D36" s="12">
        <f t="shared" si="4"/>
        <v>625</v>
      </c>
      <c r="F36" s="15">
        <f>F33</f>
        <v>0.4</v>
      </c>
      <c r="I36" s="33">
        <f t="shared" si="3"/>
        <v>250</v>
      </c>
      <c r="K36" s="19"/>
      <c r="L36" s="19"/>
      <c r="M36" s="20"/>
      <c r="N36" s="21"/>
    </row>
    <row r="37" spans="2:14" ht="15.75" thickBot="1" x14ac:dyDescent="0.3">
      <c r="B37" t="s">
        <v>12</v>
      </c>
      <c r="D37" s="12">
        <f t="shared" si="4"/>
        <v>3125</v>
      </c>
      <c r="F37" s="15">
        <f>F33</f>
        <v>0.4</v>
      </c>
      <c r="I37" s="33">
        <f t="shared" si="3"/>
        <v>1250</v>
      </c>
      <c r="J37">
        <v>500</v>
      </c>
      <c r="K37" s="19" t="s">
        <v>29</v>
      </c>
      <c r="L37" s="19"/>
      <c r="M37" s="36">
        <v>500</v>
      </c>
      <c r="N37" s="21">
        <f>M37*K29</f>
        <v>200</v>
      </c>
    </row>
    <row r="38" spans="2:14" ht="15.75" thickBot="1" x14ac:dyDescent="0.3">
      <c r="B38" t="s">
        <v>13</v>
      </c>
      <c r="D38" s="12">
        <f t="shared" si="4"/>
        <v>15625</v>
      </c>
      <c r="F38" s="15">
        <f>F33</f>
        <v>0.4</v>
      </c>
      <c r="I38" s="33">
        <f t="shared" si="3"/>
        <v>6250</v>
      </c>
      <c r="J38">
        <v>520</v>
      </c>
      <c r="K38" s="19" t="s">
        <v>30</v>
      </c>
      <c r="L38" s="19"/>
      <c r="M38" s="36">
        <v>1000</v>
      </c>
      <c r="N38" s="21">
        <f>M38*K29</f>
        <v>400</v>
      </c>
    </row>
    <row r="39" spans="2:14" ht="15.75" thickBot="1" x14ac:dyDescent="0.3">
      <c r="B39" t="s">
        <v>14</v>
      </c>
      <c r="D39" s="12">
        <f t="shared" si="4"/>
        <v>78125</v>
      </c>
      <c r="F39" s="15">
        <f>F33</f>
        <v>0.4</v>
      </c>
      <c r="I39" s="33">
        <f t="shared" si="3"/>
        <v>31250</v>
      </c>
      <c r="J39">
        <v>540</v>
      </c>
      <c r="K39" s="19" t="s">
        <v>31</v>
      </c>
      <c r="L39" s="19"/>
      <c r="M39" s="36">
        <v>15000</v>
      </c>
      <c r="N39" s="21">
        <f>M39*K29</f>
        <v>6000</v>
      </c>
    </row>
    <row r="40" spans="2:14" ht="15.75" thickBot="1" x14ac:dyDescent="0.3">
      <c r="B40" t="s">
        <v>15</v>
      </c>
      <c r="D40" s="12">
        <f t="shared" si="4"/>
        <v>390625</v>
      </c>
      <c r="F40" s="15">
        <f>F33</f>
        <v>0.4</v>
      </c>
      <c r="I40" s="33">
        <f t="shared" si="3"/>
        <v>156250</v>
      </c>
      <c r="J40">
        <v>560</v>
      </c>
      <c r="K40" s="19" t="s">
        <v>32</v>
      </c>
      <c r="L40" s="19"/>
      <c r="M40" s="46">
        <v>60000</v>
      </c>
      <c r="N40" s="21">
        <f>M40*K29</f>
        <v>24000</v>
      </c>
    </row>
    <row r="41" spans="2:14" ht="15.75" thickBot="1" x14ac:dyDescent="0.3">
      <c r="B41" t="s">
        <v>16</v>
      </c>
      <c r="D41" s="12">
        <f t="shared" si="4"/>
        <v>1953125</v>
      </c>
      <c r="F41" s="15">
        <f>F33</f>
        <v>0.4</v>
      </c>
      <c r="I41" s="33">
        <f t="shared" si="3"/>
        <v>781250</v>
      </c>
      <c r="J41">
        <v>580</v>
      </c>
      <c r="K41" s="19" t="s">
        <v>44</v>
      </c>
      <c r="L41" s="19"/>
      <c r="M41" s="36">
        <v>100000</v>
      </c>
      <c r="N41" s="21">
        <f>M41*K29</f>
        <v>40000</v>
      </c>
    </row>
    <row r="42" spans="2:14" ht="15.75" thickBot="1" x14ac:dyDescent="0.3">
      <c r="B42" t="s">
        <v>17</v>
      </c>
      <c r="D42" s="12">
        <f t="shared" si="4"/>
        <v>9765625</v>
      </c>
      <c r="F42" s="15">
        <f>F33</f>
        <v>0.4</v>
      </c>
      <c r="I42" s="33">
        <f t="shared" si="3"/>
        <v>3906250</v>
      </c>
      <c r="J42">
        <v>600</v>
      </c>
      <c r="K42" s="50" t="s">
        <v>45</v>
      </c>
      <c r="M42" s="36">
        <v>200000</v>
      </c>
      <c r="N42" s="21">
        <f>M42*K29</f>
        <v>80000</v>
      </c>
    </row>
    <row r="43" spans="2:14" ht="15.75" thickBot="1" x14ac:dyDescent="0.3">
      <c r="K43" s="50"/>
      <c r="M43" s="36"/>
      <c r="N43" s="21"/>
    </row>
    <row r="48" spans="2:14" ht="36" x14ac:dyDescent="0.55000000000000004">
      <c r="G48" s="4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opLeftCell="B1" workbookViewId="0">
      <selection activeCell="B7" sqref="B7:G11"/>
    </sheetView>
  </sheetViews>
  <sheetFormatPr defaultRowHeight="15" x14ac:dyDescent="0.25"/>
  <cols>
    <col min="4" max="4" width="11.85546875" customWidth="1"/>
    <col min="5" max="5" width="15.5703125" customWidth="1"/>
    <col min="6" max="6" width="16.85546875" customWidth="1"/>
    <col min="9" max="9" width="16.140625" customWidth="1"/>
    <col min="11" max="11" width="12.85546875" customWidth="1"/>
    <col min="12" max="12" width="25.7109375" customWidth="1"/>
    <col min="13" max="13" width="12.140625" customWidth="1"/>
    <col min="14" max="14" width="17.85546875" customWidth="1"/>
    <col min="16" max="16" width="13.42578125" customWidth="1"/>
    <col min="17" max="17" width="11.85546875" customWidth="1"/>
    <col min="18" max="18" width="2.140625" customWidth="1"/>
  </cols>
  <sheetData>
    <row r="1" spans="1:21" ht="31.5" x14ac:dyDescent="0.5">
      <c r="A1" s="26"/>
      <c r="B1" s="27" t="s">
        <v>28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5"/>
    </row>
    <row r="4" spans="1:21" ht="19.5" thickBot="1" x14ac:dyDescent="0.35">
      <c r="H4" s="23"/>
      <c r="I4" s="24" t="s">
        <v>0</v>
      </c>
    </row>
    <row r="5" spans="1:21" ht="48" thickTop="1" thickBot="1" x14ac:dyDescent="0.75">
      <c r="I5" s="22">
        <v>980</v>
      </c>
    </row>
    <row r="6" spans="1:21" ht="19.5" thickTop="1" x14ac:dyDescent="0.3">
      <c r="A6" s="28"/>
      <c r="B6" s="28"/>
      <c r="C6" s="29" t="s">
        <v>1</v>
      </c>
      <c r="D6" s="30"/>
      <c r="E6" s="30" t="s">
        <v>5</v>
      </c>
      <c r="F6" s="35" t="s">
        <v>6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8"/>
    </row>
    <row r="7" spans="1:21" ht="23.25" x14ac:dyDescent="0.35">
      <c r="C7" s="6" t="s">
        <v>33</v>
      </c>
      <c r="D7" s="6"/>
      <c r="E7" s="42">
        <f>F7*I5%</f>
        <v>196</v>
      </c>
      <c r="F7" s="34">
        <v>20</v>
      </c>
    </row>
    <row r="8" spans="1:21" x14ac:dyDescent="0.25">
      <c r="C8" s="6" t="s">
        <v>2</v>
      </c>
      <c r="D8" s="6"/>
      <c r="E8" s="13">
        <f>I5*F8%</f>
        <v>49</v>
      </c>
      <c r="F8" s="34">
        <v>5</v>
      </c>
    </row>
    <row r="9" spans="1:21" x14ac:dyDescent="0.25">
      <c r="C9" s="6" t="s">
        <v>4</v>
      </c>
      <c r="D9" s="6"/>
      <c r="E9" s="13">
        <f>I5*F9%</f>
        <v>49</v>
      </c>
      <c r="F9" s="34">
        <v>5</v>
      </c>
    </row>
    <row r="10" spans="1:21" x14ac:dyDescent="0.25">
      <c r="C10" s="6" t="s">
        <v>62</v>
      </c>
      <c r="D10" s="6"/>
      <c r="E10" s="13">
        <f>I5*F10%</f>
        <v>0</v>
      </c>
      <c r="F10" s="34">
        <v>0</v>
      </c>
    </row>
    <row r="11" spans="1:21" x14ac:dyDescent="0.25">
      <c r="C11" s="6" t="s">
        <v>3</v>
      </c>
      <c r="D11" s="6"/>
      <c r="E11" s="13">
        <f>I5*F11%</f>
        <v>490</v>
      </c>
      <c r="F11" s="34">
        <v>50</v>
      </c>
    </row>
    <row r="12" spans="1:21" x14ac:dyDescent="0.25">
      <c r="C12" s="6"/>
      <c r="D12" s="6"/>
      <c r="E12" s="13"/>
      <c r="F12" s="13"/>
    </row>
    <row r="13" spans="1:21" ht="24" thickBot="1" x14ac:dyDescent="0.4">
      <c r="A13" s="31"/>
      <c r="B13" s="31"/>
      <c r="C13" s="32"/>
      <c r="D13" s="32"/>
      <c r="E13" s="32">
        <f>SUM(E7:E12)</f>
        <v>784</v>
      </c>
      <c r="F13" s="32">
        <f>SUM(F7:F11)</f>
        <v>80</v>
      </c>
      <c r="G13" s="32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10"/>
      <c r="U13" s="9"/>
    </row>
    <row r="14" spans="1:21" ht="32.25" thickTop="1" x14ac:dyDescent="0.5">
      <c r="E14" s="2" t="s">
        <v>27</v>
      </c>
    </row>
    <row r="15" spans="1:21" ht="26.25" x14ac:dyDescent="0.4">
      <c r="B15" s="11" t="s">
        <v>18</v>
      </c>
      <c r="D15" s="11" t="s">
        <v>7</v>
      </c>
      <c r="F15" s="11" t="s">
        <v>20</v>
      </c>
      <c r="G15" s="11"/>
      <c r="I15" s="11" t="s">
        <v>21</v>
      </c>
      <c r="K15" s="13" t="s">
        <v>6</v>
      </c>
      <c r="N15" s="47"/>
      <c r="O15" t="s">
        <v>73</v>
      </c>
      <c r="P15" s="63" t="s">
        <v>74</v>
      </c>
      <c r="Q15" t="s">
        <v>75</v>
      </c>
      <c r="S15" t="s">
        <v>76</v>
      </c>
    </row>
    <row r="16" spans="1:21" x14ac:dyDescent="0.25">
      <c r="B16" t="s">
        <v>8</v>
      </c>
      <c r="C16">
        <v>5</v>
      </c>
      <c r="D16" s="12">
        <f>C16</f>
        <v>5</v>
      </c>
      <c r="F16" s="61">
        <f>E8/7</f>
        <v>7</v>
      </c>
      <c r="I16" s="33">
        <f>D16*F16</f>
        <v>35</v>
      </c>
      <c r="K16" s="37"/>
      <c r="N16" s="47" t="s">
        <v>35</v>
      </c>
      <c r="O16">
        <v>35</v>
      </c>
      <c r="P16" s="37">
        <v>7</v>
      </c>
      <c r="Q16">
        <v>50</v>
      </c>
      <c r="S16">
        <f>P16/Q16</f>
        <v>0.14000000000000001</v>
      </c>
    </row>
    <row r="17" spans="1:20" x14ac:dyDescent="0.25">
      <c r="B17" t="s">
        <v>9</v>
      </c>
      <c r="C17">
        <f>C16</f>
        <v>5</v>
      </c>
      <c r="D17" s="12">
        <f>D16*C17</f>
        <v>25</v>
      </c>
      <c r="F17" s="61">
        <f>F16</f>
        <v>7</v>
      </c>
      <c r="I17" s="33">
        <f t="shared" ref="I17:I22" si="0">D17*F17</f>
        <v>175</v>
      </c>
      <c r="K17" s="37"/>
      <c r="N17" s="47" t="s">
        <v>36</v>
      </c>
      <c r="O17">
        <v>35</v>
      </c>
      <c r="P17" s="37">
        <v>7</v>
      </c>
      <c r="Q17">
        <v>50</v>
      </c>
      <c r="S17">
        <f t="shared" ref="S17:S22" si="1">P17/Q17</f>
        <v>0.14000000000000001</v>
      </c>
    </row>
    <row r="18" spans="1:20" x14ac:dyDescent="0.25">
      <c r="B18" t="s">
        <v>10</v>
      </c>
      <c r="C18">
        <f>C16</f>
        <v>5</v>
      </c>
      <c r="D18" s="12">
        <f>D17*C18</f>
        <v>125</v>
      </c>
      <c r="F18" s="61">
        <f>F17</f>
        <v>7</v>
      </c>
      <c r="I18" s="33">
        <f t="shared" si="0"/>
        <v>875</v>
      </c>
      <c r="K18" s="37"/>
      <c r="L18" s="58">
        <f>D23*E11</f>
        <v>0</v>
      </c>
      <c r="M18" s="6"/>
      <c r="N18" s="47" t="s">
        <v>46</v>
      </c>
      <c r="O18">
        <v>35</v>
      </c>
      <c r="P18" s="37">
        <v>7</v>
      </c>
      <c r="Q18">
        <v>50</v>
      </c>
      <c r="S18">
        <f t="shared" si="1"/>
        <v>0.14000000000000001</v>
      </c>
    </row>
    <row r="19" spans="1:20" x14ac:dyDescent="0.25">
      <c r="B19" t="s">
        <v>11</v>
      </c>
      <c r="C19">
        <f t="shared" ref="C19" si="2">C17</f>
        <v>5</v>
      </c>
      <c r="D19" s="12">
        <f t="shared" ref="D19:D22" si="3">D18*C19</f>
        <v>625</v>
      </c>
      <c r="F19" s="61">
        <f>F18</f>
        <v>7</v>
      </c>
      <c r="I19" s="33">
        <f t="shared" si="0"/>
        <v>4375</v>
      </c>
      <c r="K19" s="37"/>
      <c r="L19" s="6"/>
      <c r="M19" s="59"/>
      <c r="N19" s="47" t="s">
        <v>69</v>
      </c>
      <c r="O19">
        <v>35</v>
      </c>
      <c r="P19" s="37">
        <v>7</v>
      </c>
      <c r="Q19">
        <v>50</v>
      </c>
      <c r="S19">
        <f t="shared" si="1"/>
        <v>0.14000000000000001</v>
      </c>
    </row>
    <row r="20" spans="1:20" x14ac:dyDescent="0.25">
      <c r="C20">
        <v>5</v>
      </c>
      <c r="D20" s="12">
        <f t="shared" si="3"/>
        <v>3125</v>
      </c>
      <c r="F20" s="61">
        <f>F19</f>
        <v>7</v>
      </c>
      <c r="I20" s="33">
        <f t="shared" si="0"/>
        <v>21875</v>
      </c>
      <c r="K20" s="37"/>
      <c r="L20" s="58">
        <f>D23*K31</f>
        <v>0</v>
      </c>
      <c r="M20" s="60"/>
      <c r="N20" s="47" t="s">
        <v>70</v>
      </c>
      <c r="O20">
        <v>35</v>
      </c>
      <c r="P20" s="37">
        <v>7</v>
      </c>
      <c r="Q20">
        <v>50</v>
      </c>
      <c r="S20">
        <f t="shared" si="1"/>
        <v>0.14000000000000001</v>
      </c>
    </row>
    <row r="21" spans="1:20" x14ac:dyDescent="0.25">
      <c r="C21">
        <v>5</v>
      </c>
      <c r="D21" s="12">
        <f t="shared" si="3"/>
        <v>15625</v>
      </c>
      <c r="F21" s="61">
        <f>F20</f>
        <v>7</v>
      </c>
      <c r="I21" s="33">
        <f t="shared" si="0"/>
        <v>109375</v>
      </c>
      <c r="K21" s="37"/>
      <c r="L21" s="6"/>
      <c r="M21" s="6"/>
      <c r="N21" s="47" t="s">
        <v>71</v>
      </c>
      <c r="O21">
        <v>35</v>
      </c>
      <c r="P21" s="37">
        <v>7</v>
      </c>
      <c r="Q21">
        <v>50</v>
      </c>
      <c r="S21">
        <f t="shared" si="1"/>
        <v>0.14000000000000001</v>
      </c>
    </row>
    <row r="22" spans="1:20" x14ac:dyDescent="0.25">
      <c r="C22">
        <v>5</v>
      </c>
      <c r="D22" s="12">
        <f t="shared" si="3"/>
        <v>78125</v>
      </c>
      <c r="F22" s="61">
        <f>F21</f>
        <v>7</v>
      </c>
      <c r="I22" s="33">
        <f t="shared" si="0"/>
        <v>546875</v>
      </c>
      <c r="K22" s="37"/>
      <c r="N22" s="47" t="s">
        <v>72</v>
      </c>
      <c r="O22">
        <v>35</v>
      </c>
      <c r="P22" s="37">
        <v>7</v>
      </c>
      <c r="Q22">
        <v>50</v>
      </c>
      <c r="S22">
        <f t="shared" si="1"/>
        <v>0.14000000000000001</v>
      </c>
    </row>
    <row r="23" spans="1:20" x14ac:dyDescent="0.25">
      <c r="D23" s="12"/>
      <c r="F23" s="15"/>
      <c r="I23" s="33"/>
      <c r="K23" s="37"/>
      <c r="M23">
        <v>980</v>
      </c>
      <c r="N23" s="47" t="s">
        <v>52</v>
      </c>
    </row>
    <row r="24" spans="1:20" x14ac:dyDescent="0.25">
      <c r="D24" s="12"/>
      <c r="F24" s="15"/>
      <c r="I24" s="33"/>
      <c r="K24" s="15"/>
      <c r="L24" s="62">
        <f>D19+D18+D17+D1+D16</f>
        <v>780</v>
      </c>
      <c r="M24" s="15"/>
    </row>
    <row r="25" spans="1:20" x14ac:dyDescent="0.25">
      <c r="D25" s="12"/>
      <c r="F25" s="15"/>
      <c r="I25" s="33"/>
      <c r="P25" t="s">
        <v>77</v>
      </c>
      <c r="Q25">
        <v>100000</v>
      </c>
      <c r="S25">
        <f>Q25*S22</f>
        <v>14000.000000000002</v>
      </c>
    </row>
    <row r="26" spans="1:20" x14ac:dyDescent="0.25">
      <c r="D26" s="12"/>
      <c r="F26" s="15"/>
      <c r="I26" s="33">
        <f>120*1.8*12</f>
        <v>2592</v>
      </c>
      <c r="K26">
        <f>120*4800</f>
        <v>576000</v>
      </c>
    </row>
    <row r="27" spans="1:20" x14ac:dyDescent="0.25">
      <c r="D27" s="12"/>
      <c r="F27" s="15"/>
      <c r="I27" s="33"/>
    </row>
    <row r="28" spans="1:20" ht="14.25" customHeight="1" x14ac:dyDescent="0.25">
      <c r="A28" s="16"/>
      <c r="B28" s="16"/>
      <c r="C28" s="16"/>
      <c r="D28" s="40">
        <f>SUM(D16:D27)</f>
        <v>97655</v>
      </c>
      <c r="E28" s="16"/>
      <c r="F28" s="39">
        <f>SUM(F16:F27)</f>
        <v>49</v>
      </c>
      <c r="G28" s="16"/>
      <c r="H28" s="16"/>
      <c r="I28" s="55">
        <f>SUM(I16:I25)</f>
        <v>683585</v>
      </c>
      <c r="J28" s="16"/>
      <c r="K28" s="38">
        <f>SUM(K16:K25)</f>
        <v>0</v>
      </c>
      <c r="L28" s="16"/>
      <c r="M28" s="16"/>
      <c r="N28" s="16"/>
      <c r="O28" s="16"/>
      <c r="P28" s="16"/>
      <c r="Q28" s="16"/>
      <c r="R28" s="16"/>
      <c r="S28" s="16"/>
      <c r="T28" s="16"/>
    </row>
    <row r="30" spans="1:20" ht="33.75" x14ac:dyDescent="0.5">
      <c r="H30" s="17" t="s">
        <v>22</v>
      </c>
    </row>
    <row r="31" spans="1:20" ht="18.75" x14ac:dyDescent="0.3">
      <c r="H31" t="s">
        <v>23</v>
      </c>
      <c r="K31" s="18">
        <f>E9/10</f>
        <v>4.9000000000000004</v>
      </c>
      <c r="N31">
        <f>K31/1.24</f>
        <v>3.9516129032258069</v>
      </c>
    </row>
    <row r="32" spans="1:20" x14ac:dyDescent="0.25">
      <c r="H32" t="s">
        <v>24</v>
      </c>
      <c r="K32" s="7">
        <f>I5</f>
        <v>980</v>
      </c>
    </row>
    <row r="33" spans="2:19" x14ac:dyDescent="0.25">
      <c r="R33" t="s">
        <v>35</v>
      </c>
    </row>
    <row r="34" spans="2:19" ht="27" thickBot="1" x14ac:dyDescent="0.45">
      <c r="B34" s="11" t="s">
        <v>18</v>
      </c>
      <c r="D34" s="11" t="s">
        <v>7</v>
      </c>
      <c r="F34" s="11" t="s">
        <v>20</v>
      </c>
      <c r="G34" s="11"/>
      <c r="I34" s="11" t="s">
        <v>21</v>
      </c>
      <c r="K34" s="19" t="s">
        <v>25</v>
      </c>
      <c r="L34" s="19"/>
      <c r="M34" s="19"/>
      <c r="N34" s="19"/>
      <c r="Q34" t="s">
        <v>36</v>
      </c>
      <c r="S34" t="s">
        <v>37</v>
      </c>
    </row>
    <row r="35" spans="2:19" ht="15.75" thickBot="1" x14ac:dyDescent="0.3">
      <c r="B35" t="s">
        <v>8</v>
      </c>
      <c r="D35" s="12">
        <v>5</v>
      </c>
      <c r="F35" s="14">
        <f>K31</f>
        <v>4.9000000000000004</v>
      </c>
      <c r="I35" s="33">
        <f>D35*F35</f>
        <v>24.5</v>
      </c>
      <c r="K35" s="19"/>
      <c r="L35" s="19"/>
      <c r="M35" s="20" t="s">
        <v>26</v>
      </c>
      <c r="N35" s="20" t="s">
        <v>19</v>
      </c>
    </row>
    <row r="36" spans="2:19" ht="15.75" thickBot="1" x14ac:dyDescent="0.3">
      <c r="B36" t="s">
        <v>9</v>
      </c>
      <c r="D36" s="12">
        <f>D35*5</f>
        <v>25</v>
      </c>
      <c r="F36" s="15">
        <f>F35</f>
        <v>4.9000000000000004</v>
      </c>
      <c r="I36" s="33">
        <f t="shared" ref="I36:I38" si="4">D36*F36</f>
        <v>122.50000000000001</v>
      </c>
      <c r="K36" s="19"/>
      <c r="L36" s="19"/>
      <c r="M36" s="19"/>
      <c r="N36" s="19"/>
    </row>
    <row r="37" spans="2:19" ht="15.75" thickBot="1" x14ac:dyDescent="0.3">
      <c r="B37" t="s">
        <v>10</v>
      </c>
      <c r="D37" s="12">
        <f t="shared" ref="D37:D38" si="5">D36*5</f>
        <v>125</v>
      </c>
      <c r="F37" s="15">
        <f>F35</f>
        <v>4.9000000000000004</v>
      </c>
      <c r="I37" s="33">
        <f t="shared" si="4"/>
        <v>612.5</v>
      </c>
      <c r="K37" s="19"/>
      <c r="L37" s="19"/>
      <c r="M37" s="20"/>
      <c r="N37" s="20"/>
    </row>
    <row r="38" spans="2:19" ht="15.75" thickBot="1" x14ac:dyDescent="0.3">
      <c r="B38" t="s">
        <v>11</v>
      </c>
      <c r="D38" s="12">
        <f t="shared" si="5"/>
        <v>625</v>
      </c>
      <c r="F38" s="15">
        <f>F35</f>
        <v>4.9000000000000004</v>
      </c>
      <c r="I38" s="33">
        <f t="shared" si="4"/>
        <v>3062.5</v>
      </c>
      <c r="K38" s="19"/>
      <c r="L38" s="19"/>
      <c r="M38" s="20"/>
      <c r="N38" s="21"/>
    </row>
    <row r="39" spans="2:19" ht="15.75" thickBot="1" x14ac:dyDescent="0.3">
      <c r="D39" s="12"/>
      <c r="F39" s="15"/>
      <c r="I39" s="33"/>
      <c r="J39">
        <v>500</v>
      </c>
      <c r="K39" s="19" t="s">
        <v>63</v>
      </c>
      <c r="L39" s="19"/>
      <c r="M39" s="36">
        <v>5000</v>
      </c>
      <c r="N39" s="21">
        <f>M39*K31</f>
        <v>24500</v>
      </c>
    </row>
    <row r="40" spans="2:19" ht="15.75" thickBot="1" x14ac:dyDescent="0.3">
      <c r="D40" s="12"/>
      <c r="F40" s="15"/>
      <c r="I40" s="33"/>
      <c r="J40">
        <v>520</v>
      </c>
      <c r="K40" s="19" t="s">
        <v>64</v>
      </c>
      <c r="L40" s="19"/>
      <c r="M40" s="36">
        <v>10000</v>
      </c>
      <c r="N40" s="21">
        <f>M40*K31</f>
        <v>49000</v>
      </c>
    </row>
    <row r="41" spans="2:19" ht="15.75" thickBot="1" x14ac:dyDescent="0.3">
      <c r="D41" s="12"/>
      <c r="F41" s="15"/>
      <c r="I41" s="33"/>
      <c r="J41">
        <v>540</v>
      </c>
      <c r="K41" s="19" t="s">
        <v>65</v>
      </c>
      <c r="L41" s="19"/>
      <c r="M41" s="36">
        <v>15000</v>
      </c>
      <c r="N41" s="21">
        <f>M41*K31</f>
        <v>73500</v>
      </c>
    </row>
    <row r="42" spans="2:19" ht="15.75" thickBot="1" x14ac:dyDescent="0.3">
      <c r="D42" s="12"/>
      <c r="F42" s="15"/>
      <c r="I42" s="33"/>
      <c r="J42">
        <v>560</v>
      </c>
      <c r="K42" s="19" t="s">
        <v>66</v>
      </c>
      <c r="L42" s="19"/>
      <c r="M42" s="46">
        <v>60000</v>
      </c>
      <c r="N42" s="21">
        <f>M42*K31</f>
        <v>294000</v>
      </c>
    </row>
    <row r="43" spans="2:19" ht="15.75" thickBot="1" x14ac:dyDescent="0.3">
      <c r="D43" s="12"/>
      <c r="F43" s="15"/>
      <c r="I43" s="33"/>
      <c r="J43">
        <v>580</v>
      </c>
      <c r="K43" s="19" t="s">
        <v>67</v>
      </c>
      <c r="L43" s="19"/>
      <c r="M43" s="36">
        <v>100000</v>
      </c>
      <c r="N43" s="21">
        <f>M43*K31</f>
        <v>490000.00000000006</v>
      </c>
    </row>
    <row r="44" spans="2:19" ht="15.75" thickBot="1" x14ac:dyDescent="0.3">
      <c r="D44" s="12"/>
      <c r="F44" s="15"/>
      <c r="I44" s="33"/>
      <c r="J44">
        <v>600</v>
      </c>
      <c r="K44" s="50" t="s">
        <v>68</v>
      </c>
      <c r="M44" s="36">
        <v>200000</v>
      </c>
      <c r="N44" s="21">
        <f>M44*K31</f>
        <v>980000.00000000012</v>
      </c>
    </row>
    <row r="45" spans="2:19" ht="15.75" thickBot="1" x14ac:dyDescent="0.3">
      <c r="K45" s="50"/>
      <c r="M45" s="36"/>
      <c r="N45" s="21"/>
    </row>
    <row r="48" spans="2:19" x14ac:dyDescent="0.25">
      <c r="I48">
        <f>120*120</f>
        <v>14400</v>
      </c>
    </row>
    <row r="50" spans="7:7" ht="36" x14ac:dyDescent="0.55000000000000004">
      <c r="G50" s="4"/>
    </row>
  </sheetData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opLeftCell="A7" workbookViewId="0">
      <selection activeCell="O20" sqref="O20"/>
    </sheetView>
  </sheetViews>
  <sheetFormatPr defaultRowHeight="15" x14ac:dyDescent="0.25"/>
  <cols>
    <col min="5" max="5" width="9.85546875" bestFit="1" customWidth="1"/>
    <col min="9" max="9" width="23.42578125" customWidth="1"/>
    <col min="11" max="11" width="11.85546875" bestFit="1" customWidth="1"/>
    <col min="14" max="14" width="23.140625" customWidth="1"/>
  </cols>
  <sheetData>
    <row r="1" spans="1:17" ht="31.5" x14ac:dyDescent="0.5">
      <c r="A1" s="26"/>
      <c r="B1" s="27" t="s">
        <v>28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4" spans="1:17" ht="19.5" thickBot="1" x14ac:dyDescent="0.35">
      <c r="H4" s="23"/>
      <c r="I4" s="24" t="s">
        <v>0</v>
      </c>
    </row>
    <row r="5" spans="1:17" ht="48" thickTop="1" thickBot="1" x14ac:dyDescent="0.75">
      <c r="I5" s="22">
        <v>200</v>
      </c>
      <c r="L5">
        <v>800</v>
      </c>
      <c r="N5">
        <v>1000</v>
      </c>
      <c r="P5">
        <v>1200</v>
      </c>
    </row>
    <row r="6" spans="1:17" ht="19.5" thickTop="1" x14ac:dyDescent="0.3">
      <c r="A6" s="28"/>
      <c r="B6" s="28"/>
      <c r="C6" s="29" t="s">
        <v>1</v>
      </c>
      <c r="D6" s="30"/>
      <c r="E6" s="30" t="s">
        <v>5</v>
      </c>
      <c r="F6" s="35" t="s">
        <v>6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23.25" x14ac:dyDescent="0.35">
      <c r="C7" s="6" t="s">
        <v>33</v>
      </c>
      <c r="D7" s="6"/>
      <c r="E7" s="42">
        <f>I5*F7%</f>
        <v>0</v>
      </c>
      <c r="F7" s="34">
        <v>0</v>
      </c>
      <c r="G7">
        <v>400</v>
      </c>
    </row>
    <row r="8" spans="1:17" x14ac:dyDescent="0.25">
      <c r="C8" s="6" t="s">
        <v>2</v>
      </c>
      <c r="D8" s="6"/>
      <c r="E8" s="13">
        <f>I5*F8%</f>
        <v>90</v>
      </c>
      <c r="F8" s="34">
        <v>45</v>
      </c>
    </row>
    <row r="9" spans="1:17" x14ac:dyDescent="0.25">
      <c r="C9" s="6" t="s">
        <v>4</v>
      </c>
      <c r="D9" s="6"/>
      <c r="E9" s="13">
        <f>I5*F9%</f>
        <v>10</v>
      </c>
      <c r="F9" s="34">
        <v>5</v>
      </c>
    </row>
    <row r="10" spans="1:17" x14ac:dyDescent="0.25">
      <c r="C10" s="6"/>
      <c r="D10" s="6"/>
      <c r="E10" s="13"/>
      <c r="F10" s="34">
        <v>0</v>
      </c>
    </row>
    <row r="11" spans="1:17" x14ac:dyDescent="0.25">
      <c r="C11" s="6" t="s">
        <v>3</v>
      </c>
      <c r="D11" s="6"/>
      <c r="E11" s="13">
        <f>I5*F11%</f>
        <v>100</v>
      </c>
      <c r="F11" s="34">
        <v>50</v>
      </c>
      <c r="J11">
        <f>E11*D20</f>
        <v>312500</v>
      </c>
    </row>
    <row r="12" spans="1:17" x14ac:dyDescent="0.25">
      <c r="C12" s="6"/>
      <c r="D12" s="6"/>
      <c r="E12" s="13"/>
      <c r="F12" s="13"/>
    </row>
    <row r="13" spans="1:17" ht="21.75" thickBot="1" x14ac:dyDescent="0.4">
      <c r="A13" s="31"/>
      <c r="B13" s="31"/>
      <c r="C13" s="32"/>
      <c r="D13" s="32"/>
      <c r="E13" s="32">
        <f>SUM(E7:E12)</f>
        <v>200</v>
      </c>
      <c r="F13" s="32">
        <f>SUM(F7:F11)</f>
        <v>100</v>
      </c>
      <c r="G13" s="32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ht="32.25" thickTop="1" x14ac:dyDescent="0.5">
      <c r="E14" s="2" t="s">
        <v>27</v>
      </c>
    </row>
    <row r="15" spans="1:17" ht="31.5" x14ac:dyDescent="0.5">
      <c r="B15" s="11" t="s">
        <v>18</v>
      </c>
      <c r="D15" s="11" t="s">
        <v>7</v>
      </c>
      <c r="F15" s="11" t="s">
        <v>20</v>
      </c>
      <c r="G15" s="11"/>
      <c r="I15" s="11" t="s">
        <v>21</v>
      </c>
      <c r="K15" s="13" t="s">
        <v>6</v>
      </c>
      <c r="N15" s="47"/>
      <c r="P15" s="43"/>
    </row>
    <row r="16" spans="1:17" x14ac:dyDescent="0.25">
      <c r="B16" t="s">
        <v>8</v>
      </c>
      <c r="C16">
        <v>5</v>
      </c>
      <c r="D16" s="12">
        <v>5</v>
      </c>
      <c r="F16" s="14">
        <v>4.5</v>
      </c>
      <c r="I16" s="33">
        <f>D16*F16</f>
        <v>22.5</v>
      </c>
      <c r="K16" s="37"/>
      <c r="N16" s="47"/>
    </row>
    <row r="17" spans="1:21" x14ac:dyDescent="0.25">
      <c r="B17" t="s">
        <v>9</v>
      </c>
      <c r="C17">
        <f>C16</f>
        <v>5</v>
      </c>
      <c r="D17" s="12">
        <f>D16*C17</f>
        <v>25</v>
      </c>
      <c r="F17" s="15">
        <f>F16</f>
        <v>4.5</v>
      </c>
      <c r="I17" s="33">
        <f t="shared" ref="I17:I25" si="0">D17*F17</f>
        <v>112.5</v>
      </c>
      <c r="K17" s="37"/>
      <c r="N17" s="47"/>
    </row>
    <row r="18" spans="1:21" x14ac:dyDescent="0.25">
      <c r="B18" t="s">
        <v>10</v>
      </c>
      <c r="C18">
        <f>C16</f>
        <v>5</v>
      </c>
      <c r="D18" s="12">
        <f t="shared" ref="D18:D25" si="1">D17*C18</f>
        <v>125</v>
      </c>
      <c r="F18" s="15">
        <f>F16</f>
        <v>4.5</v>
      </c>
      <c r="I18" s="33">
        <f t="shared" si="0"/>
        <v>562.5</v>
      </c>
      <c r="K18" s="37"/>
      <c r="N18" s="47"/>
    </row>
    <row r="19" spans="1:21" x14ac:dyDescent="0.25">
      <c r="C19">
        <f t="shared" ref="C19:C25" si="2">C17</f>
        <v>5</v>
      </c>
      <c r="D19" s="12">
        <f t="shared" si="1"/>
        <v>625</v>
      </c>
      <c r="F19" s="15">
        <f>F16</f>
        <v>4.5</v>
      </c>
      <c r="I19" s="33">
        <f t="shared" si="0"/>
        <v>2812.5</v>
      </c>
      <c r="K19" s="37"/>
      <c r="M19" s="49"/>
      <c r="N19" s="47"/>
    </row>
    <row r="20" spans="1:21" x14ac:dyDescent="0.25">
      <c r="C20">
        <f t="shared" si="2"/>
        <v>5</v>
      </c>
      <c r="D20" s="12">
        <f t="shared" si="1"/>
        <v>3125</v>
      </c>
      <c r="F20" s="15">
        <f>F16</f>
        <v>4.5</v>
      </c>
      <c r="I20" s="33">
        <f t="shared" si="0"/>
        <v>14062.5</v>
      </c>
      <c r="K20" s="37"/>
      <c r="M20" s="48"/>
    </row>
    <row r="21" spans="1:21" x14ac:dyDescent="0.25">
      <c r="C21">
        <f t="shared" si="2"/>
        <v>5</v>
      </c>
      <c r="D21" s="12">
        <f t="shared" si="1"/>
        <v>15625</v>
      </c>
      <c r="F21" s="15">
        <f>F16</f>
        <v>4.5</v>
      </c>
      <c r="I21" s="33">
        <f t="shared" si="0"/>
        <v>70312.5</v>
      </c>
      <c r="K21" s="37"/>
    </row>
    <row r="22" spans="1:21" x14ac:dyDescent="0.25">
      <c r="C22">
        <f t="shared" si="2"/>
        <v>5</v>
      </c>
      <c r="D22" s="12">
        <f t="shared" si="1"/>
        <v>78125</v>
      </c>
      <c r="F22" s="15">
        <f>F16</f>
        <v>4.5</v>
      </c>
      <c r="I22" s="33">
        <f t="shared" si="0"/>
        <v>351562.5</v>
      </c>
      <c r="K22" s="37"/>
    </row>
    <row r="23" spans="1:21" x14ac:dyDescent="0.25">
      <c r="C23">
        <f t="shared" si="2"/>
        <v>5</v>
      </c>
      <c r="D23" s="12">
        <f t="shared" si="1"/>
        <v>390625</v>
      </c>
      <c r="F23" s="15">
        <f>F16</f>
        <v>4.5</v>
      </c>
      <c r="I23" s="33">
        <f t="shared" si="0"/>
        <v>1757812.5</v>
      </c>
      <c r="K23" s="37"/>
    </row>
    <row r="24" spans="1:21" x14ac:dyDescent="0.25">
      <c r="C24">
        <f t="shared" si="2"/>
        <v>5</v>
      </c>
      <c r="D24" s="12">
        <f t="shared" si="1"/>
        <v>1953125</v>
      </c>
      <c r="F24" s="15">
        <f>F16</f>
        <v>4.5</v>
      </c>
      <c r="I24" s="33">
        <f t="shared" si="0"/>
        <v>8789062.5</v>
      </c>
      <c r="K24" s="15"/>
      <c r="M24" s="15"/>
    </row>
    <row r="25" spans="1:21" x14ac:dyDescent="0.25">
      <c r="C25">
        <f t="shared" si="2"/>
        <v>5</v>
      </c>
      <c r="D25" s="12">
        <f t="shared" si="1"/>
        <v>9765625</v>
      </c>
      <c r="F25" s="15">
        <f>F16</f>
        <v>4.5</v>
      </c>
      <c r="I25" s="33">
        <f t="shared" si="0"/>
        <v>43945312.5</v>
      </c>
    </row>
    <row r="26" spans="1:21" x14ac:dyDescent="0.25">
      <c r="A26" s="16"/>
      <c r="B26" s="16"/>
      <c r="C26" s="16"/>
      <c r="D26" s="40">
        <f>SUM(D16:D25)</f>
        <v>12207030</v>
      </c>
      <c r="E26" s="16"/>
      <c r="F26" s="39">
        <f>SUM(F16:F25)</f>
        <v>45</v>
      </c>
      <c r="G26" s="16"/>
      <c r="H26" s="16"/>
      <c r="I26" s="56">
        <f>SUM(I16:I25)</f>
        <v>54931635</v>
      </c>
      <c r="J26" s="16"/>
      <c r="K26" s="38">
        <f>SUM(K16:K25)</f>
        <v>0</v>
      </c>
      <c r="L26" s="16"/>
      <c r="M26" s="16"/>
      <c r="N26" s="16"/>
      <c r="O26" s="16"/>
      <c r="P26" s="16"/>
      <c r="Q26" s="16"/>
    </row>
    <row r="28" spans="1:21" ht="33.75" x14ac:dyDescent="0.5">
      <c r="H28" s="17" t="s">
        <v>22</v>
      </c>
    </row>
    <row r="29" spans="1:21" ht="18.75" x14ac:dyDescent="0.3">
      <c r="H29" t="s">
        <v>23</v>
      </c>
      <c r="K29" s="18">
        <f>E9/10</f>
        <v>1</v>
      </c>
      <c r="N29">
        <f>K29/1.24</f>
        <v>0.80645161290322587</v>
      </c>
    </row>
    <row r="30" spans="1:21" x14ac:dyDescent="0.25">
      <c r="H30" t="s">
        <v>24</v>
      </c>
      <c r="K30" s="7">
        <f>I5</f>
        <v>200</v>
      </c>
      <c r="T30" t="s">
        <v>35</v>
      </c>
      <c r="U30">
        <v>0.42549999999999999</v>
      </c>
    </row>
    <row r="31" spans="1:21" x14ac:dyDescent="0.25">
      <c r="T31" t="s">
        <v>46</v>
      </c>
      <c r="U31">
        <v>0.42549999999999999</v>
      </c>
    </row>
    <row r="32" spans="1:21" ht="27" thickBot="1" x14ac:dyDescent="0.45">
      <c r="B32" s="11" t="s">
        <v>18</v>
      </c>
      <c r="D32" s="11" t="s">
        <v>7</v>
      </c>
      <c r="F32" s="11" t="s">
        <v>20</v>
      </c>
      <c r="G32" s="11"/>
      <c r="I32" s="11" t="s">
        <v>21</v>
      </c>
      <c r="K32" s="19" t="s">
        <v>25</v>
      </c>
      <c r="L32" s="19"/>
      <c r="M32" s="19"/>
      <c r="N32" s="19"/>
      <c r="Q32" t="s">
        <v>36</v>
      </c>
      <c r="T32" t="s">
        <v>36</v>
      </c>
      <c r="U32">
        <v>0.42549999999999999</v>
      </c>
    </row>
    <row r="33" spans="2:21" ht="15.75" thickBot="1" x14ac:dyDescent="0.3">
      <c r="B33" t="s">
        <v>8</v>
      </c>
      <c r="D33" s="12">
        <v>5</v>
      </c>
      <c r="F33" s="14">
        <f>K29</f>
        <v>1</v>
      </c>
      <c r="I33" s="33">
        <f>D33*F33</f>
        <v>5</v>
      </c>
      <c r="K33" s="19"/>
      <c r="L33" s="19"/>
      <c r="M33" s="20" t="s">
        <v>26</v>
      </c>
      <c r="N33" s="20" t="s">
        <v>19</v>
      </c>
      <c r="T33" t="s">
        <v>47</v>
      </c>
      <c r="U33">
        <v>0.42549999999999999</v>
      </c>
    </row>
    <row r="34" spans="2:21" ht="15.75" thickBot="1" x14ac:dyDescent="0.3">
      <c r="B34" t="s">
        <v>9</v>
      </c>
      <c r="D34" s="12">
        <f>D33*5</f>
        <v>25</v>
      </c>
      <c r="F34" s="15">
        <f>F33</f>
        <v>1</v>
      </c>
      <c r="I34" s="33">
        <f t="shared" ref="I34:I40" si="3">D34*F34</f>
        <v>25</v>
      </c>
      <c r="K34" s="19"/>
      <c r="L34" s="19"/>
      <c r="M34" s="20"/>
      <c r="N34" s="21"/>
      <c r="T34" t="s">
        <v>48</v>
      </c>
      <c r="U34">
        <v>0.42549999999999999</v>
      </c>
    </row>
    <row r="35" spans="2:21" ht="15.75" thickBot="1" x14ac:dyDescent="0.3">
      <c r="B35" t="s">
        <v>10</v>
      </c>
      <c r="D35" s="12">
        <f t="shared" ref="D35:D40" si="4">D34*5</f>
        <v>125</v>
      </c>
      <c r="F35" s="15">
        <f>F33</f>
        <v>1</v>
      </c>
      <c r="I35" s="33">
        <f t="shared" si="3"/>
        <v>125</v>
      </c>
      <c r="J35">
        <v>500</v>
      </c>
      <c r="K35" s="19" t="s">
        <v>29</v>
      </c>
      <c r="L35" s="19"/>
      <c r="M35" s="36">
        <v>3000</v>
      </c>
      <c r="N35" s="21">
        <f>M35*K29</f>
        <v>3000</v>
      </c>
      <c r="O35" t="s">
        <v>38</v>
      </c>
      <c r="T35" t="s">
        <v>49</v>
      </c>
      <c r="U35">
        <v>0.42549999999999999</v>
      </c>
    </row>
    <row r="36" spans="2:21" ht="15.75" thickBot="1" x14ac:dyDescent="0.3">
      <c r="B36" t="s">
        <v>11</v>
      </c>
      <c r="D36" s="12">
        <f t="shared" si="4"/>
        <v>625</v>
      </c>
      <c r="F36" s="15">
        <f>F33</f>
        <v>1</v>
      </c>
      <c r="I36" s="33">
        <f t="shared" si="3"/>
        <v>625</v>
      </c>
      <c r="J36">
        <v>520</v>
      </c>
      <c r="K36" s="19" t="s">
        <v>30</v>
      </c>
      <c r="L36" s="19"/>
      <c r="M36" s="36">
        <v>6000</v>
      </c>
      <c r="N36" s="21">
        <f>M36*K29</f>
        <v>6000</v>
      </c>
      <c r="O36" t="s">
        <v>39</v>
      </c>
      <c r="T36" t="s">
        <v>50</v>
      </c>
      <c r="U36">
        <v>0.42549999999999999</v>
      </c>
    </row>
    <row r="37" spans="2:21" ht="15.75" thickBot="1" x14ac:dyDescent="0.3">
      <c r="B37" t="s">
        <v>12</v>
      </c>
      <c r="D37" s="12">
        <f t="shared" si="4"/>
        <v>3125</v>
      </c>
      <c r="F37" s="15">
        <f>F33</f>
        <v>1</v>
      </c>
      <c r="I37" s="33">
        <f t="shared" si="3"/>
        <v>3125</v>
      </c>
      <c r="J37">
        <v>540</v>
      </c>
      <c r="K37" s="19" t="s">
        <v>31</v>
      </c>
      <c r="L37" s="19"/>
      <c r="M37" s="36">
        <v>15000</v>
      </c>
      <c r="N37" s="21">
        <f>M37*K29</f>
        <v>15000</v>
      </c>
      <c r="O37" t="s">
        <v>40</v>
      </c>
      <c r="T37" t="s">
        <v>51</v>
      </c>
      <c r="U37">
        <v>0.42549999999999999</v>
      </c>
    </row>
    <row r="38" spans="2:21" ht="15.75" thickBot="1" x14ac:dyDescent="0.3">
      <c r="B38" t="s">
        <v>13</v>
      </c>
      <c r="D38" s="12">
        <f t="shared" si="4"/>
        <v>15625</v>
      </c>
      <c r="F38" s="15">
        <f>F33</f>
        <v>1</v>
      </c>
      <c r="I38" s="33">
        <f t="shared" si="3"/>
        <v>15625</v>
      </c>
      <c r="J38">
        <v>560</v>
      </c>
      <c r="K38" s="19" t="s">
        <v>32</v>
      </c>
      <c r="L38" s="19"/>
      <c r="M38" s="46">
        <v>60000</v>
      </c>
      <c r="N38" s="21">
        <f>M38*K29</f>
        <v>60000</v>
      </c>
      <c r="O38" t="s">
        <v>41</v>
      </c>
      <c r="T38" t="s">
        <v>52</v>
      </c>
      <c r="U38">
        <v>0.42549999999999999</v>
      </c>
    </row>
    <row r="39" spans="2:21" ht="15.75" thickBot="1" x14ac:dyDescent="0.3">
      <c r="B39" t="s">
        <v>14</v>
      </c>
      <c r="D39" s="12">
        <f t="shared" si="4"/>
        <v>78125</v>
      </c>
      <c r="F39" s="15">
        <f>F33</f>
        <v>1</v>
      </c>
      <c r="I39" s="33">
        <f t="shared" si="3"/>
        <v>78125</v>
      </c>
      <c r="J39">
        <v>580</v>
      </c>
      <c r="K39" s="19" t="s">
        <v>44</v>
      </c>
      <c r="L39" s="19"/>
      <c r="M39" s="36">
        <v>100000</v>
      </c>
      <c r="N39" s="21">
        <f>M39*K29</f>
        <v>100000</v>
      </c>
      <c r="O39" t="s">
        <v>42</v>
      </c>
      <c r="T39" t="s">
        <v>36</v>
      </c>
      <c r="U39">
        <v>0.42549999999999999</v>
      </c>
    </row>
    <row r="40" spans="2:21" ht="15.75" thickBot="1" x14ac:dyDescent="0.3">
      <c r="B40" t="s">
        <v>15</v>
      </c>
      <c r="D40" s="12">
        <f t="shared" si="4"/>
        <v>390625</v>
      </c>
      <c r="F40" s="15">
        <f>F33</f>
        <v>1</v>
      </c>
      <c r="I40" s="33">
        <f t="shared" si="3"/>
        <v>390625</v>
      </c>
      <c r="J40">
        <v>600</v>
      </c>
      <c r="K40" s="50" t="s">
        <v>45</v>
      </c>
      <c r="M40" s="36">
        <v>200000</v>
      </c>
      <c r="N40" s="21">
        <f>M40*K29</f>
        <v>200000</v>
      </c>
      <c r="T40" t="s">
        <v>53</v>
      </c>
    </row>
    <row r="41" spans="2:21" ht="15.75" thickBot="1" x14ac:dyDescent="0.3">
      <c r="D41" s="12"/>
      <c r="F41" s="15"/>
      <c r="I41" s="33"/>
      <c r="K41" s="50"/>
      <c r="M41" s="36"/>
      <c r="N41" s="21"/>
    </row>
    <row r="42" spans="2:21" ht="15.75" thickBot="1" x14ac:dyDescent="0.3">
      <c r="D42" s="12"/>
      <c r="F42" s="15"/>
      <c r="I42" s="33"/>
      <c r="K42" s="50"/>
      <c r="M42" s="36"/>
      <c r="N42" s="21"/>
    </row>
    <row r="44" spans="2:21" ht="61.5" x14ac:dyDescent="0.9">
      <c r="K44" s="51" t="s">
        <v>43</v>
      </c>
    </row>
    <row r="46" spans="2:21" ht="61.5" x14ac:dyDescent="0.9">
      <c r="K46" s="52">
        <v>65</v>
      </c>
    </row>
    <row r="48" spans="2:21" ht="36" x14ac:dyDescent="0.55000000000000004">
      <c r="G48" s="4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4:M38"/>
  <sheetViews>
    <sheetView workbookViewId="0">
      <selection activeCell="O15" sqref="O15"/>
    </sheetView>
  </sheetViews>
  <sheetFormatPr defaultRowHeight="15" x14ac:dyDescent="0.25"/>
  <cols>
    <col min="8" max="8" width="11" customWidth="1"/>
    <col min="10" max="10" width="41.5703125" customWidth="1"/>
    <col min="11" max="11" width="15.140625" customWidth="1"/>
  </cols>
  <sheetData>
    <row r="4" spans="7:13" ht="26.25" x14ac:dyDescent="0.4">
      <c r="G4" s="53"/>
      <c r="H4" s="53" t="s">
        <v>54</v>
      </c>
      <c r="I4" s="53"/>
      <c r="J4" s="53"/>
      <c r="K4" s="53">
        <v>200</v>
      </c>
      <c r="L4" s="53"/>
      <c r="M4" t="s">
        <v>58</v>
      </c>
    </row>
    <row r="5" spans="7:13" ht="26.25" x14ac:dyDescent="0.4">
      <c r="G5" s="53"/>
      <c r="H5" s="53" t="s">
        <v>55</v>
      </c>
      <c r="I5" s="53"/>
      <c r="J5" s="53"/>
      <c r="K5" s="53"/>
      <c r="L5" s="53"/>
    </row>
    <row r="6" spans="7:13" ht="28.5" x14ac:dyDescent="0.45">
      <c r="H6" s="1" t="s">
        <v>59</v>
      </c>
      <c r="K6">
        <v>400</v>
      </c>
    </row>
    <row r="7" spans="7:13" ht="28.5" x14ac:dyDescent="0.45">
      <c r="H7" s="1" t="s">
        <v>56</v>
      </c>
      <c r="K7">
        <v>500</v>
      </c>
    </row>
    <row r="8" spans="7:13" x14ac:dyDescent="0.25">
      <c r="K8">
        <v>520</v>
      </c>
    </row>
    <row r="9" spans="7:13" x14ac:dyDescent="0.25">
      <c r="K9">
        <v>540</v>
      </c>
    </row>
    <row r="11" spans="7:13" ht="23.25" x14ac:dyDescent="0.35">
      <c r="H11" s="54" t="s">
        <v>57</v>
      </c>
    </row>
    <row r="17" spans="10:10" x14ac:dyDescent="0.25">
      <c r="J17" s="57" t="s">
        <v>60</v>
      </c>
    </row>
    <row r="38" spans="6:6" ht="33.75" x14ac:dyDescent="0.5">
      <c r="F38" s="3"/>
    </row>
  </sheetData>
  <hyperlinks>
    <hyperlink ref="J17" r:id="rId1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workbookViewId="0">
      <selection activeCell="K34" sqref="K34"/>
    </sheetView>
  </sheetViews>
  <sheetFormatPr defaultRowHeight="15" x14ac:dyDescent="0.25"/>
  <cols>
    <col min="5" max="5" width="12.28515625" customWidth="1"/>
    <col min="6" max="6" width="14.7109375" customWidth="1"/>
    <col min="7" max="7" width="9.140625" customWidth="1"/>
    <col min="8" max="8" width="0.140625" hidden="1" customWidth="1"/>
    <col min="9" max="9" width="9.140625" hidden="1" customWidth="1"/>
    <col min="12" max="12" width="14.42578125" bestFit="1" customWidth="1"/>
    <col min="15" max="15" width="19.85546875" customWidth="1"/>
    <col min="16" max="16" width="28.42578125" bestFit="1" customWidth="1"/>
    <col min="18" max="18" width="3.140625" customWidth="1"/>
  </cols>
  <sheetData>
    <row r="1" spans="1:18" ht="26.25" x14ac:dyDescent="0.4">
      <c r="A1" s="69"/>
      <c r="B1" s="69"/>
      <c r="C1" s="69"/>
      <c r="D1" s="69"/>
      <c r="E1" s="69"/>
      <c r="F1" s="71" t="s">
        <v>79</v>
      </c>
      <c r="G1" s="69"/>
      <c r="H1" s="69"/>
      <c r="I1" s="69"/>
      <c r="J1" s="69"/>
      <c r="K1" s="69"/>
      <c r="L1" s="69"/>
      <c r="M1" s="69"/>
      <c r="N1" s="69"/>
      <c r="R1" s="75"/>
    </row>
    <row r="2" spans="1:18" ht="20.25" thickBot="1" x14ac:dyDescent="0.35">
      <c r="A2" s="69"/>
      <c r="B2" s="69"/>
      <c r="C2" s="69"/>
      <c r="D2" s="69"/>
      <c r="E2" s="69"/>
      <c r="F2" s="70" t="s">
        <v>78</v>
      </c>
      <c r="G2" s="70"/>
      <c r="H2" s="70"/>
      <c r="I2" s="70"/>
      <c r="J2" s="70"/>
      <c r="K2" s="70"/>
      <c r="L2" s="69"/>
      <c r="M2" s="69"/>
      <c r="N2" s="69"/>
      <c r="R2" s="75"/>
    </row>
    <row r="3" spans="1:18" ht="15.75" thickTop="1" x14ac:dyDescent="0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R3" s="75"/>
    </row>
    <row r="4" spans="1:18" x14ac:dyDescent="0.25">
      <c r="R4" s="75"/>
    </row>
    <row r="5" spans="1:18" s="67" customFormat="1" ht="36" x14ac:dyDescent="0.55000000000000004">
      <c r="A5" s="66"/>
      <c r="C5" s="67" t="s">
        <v>22</v>
      </c>
      <c r="G5" s="68">
        <v>10</v>
      </c>
      <c r="K5" s="66" t="s">
        <v>7</v>
      </c>
      <c r="M5" s="72">
        <v>5</v>
      </c>
      <c r="O5" s="65" t="s">
        <v>89</v>
      </c>
      <c r="P5" s="88">
        <v>1000</v>
      </c>
      <c r="R5" s="87"/>
    </row>
    <row r="6" spans="1:18" x14ac:dyDescent="0.25">
      <c r="R6" s="75"/>
    </row>
    <row r="7" spans="1:18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75"/>
      <c r="R7" s="75"/>
    </row>
    <row r="8" spans="1:18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75"/>
      <c r="R8" s="75"/>
    </row>
    <row r="9" spans="1:18" ht="16.5" thickBot="1" x14ac:dyDescent="0.3">
      <c r="A9" s="79"/>
      <c r="B9" s="79"/>
      <c r="C9" s="79"/>
      <c r="D9" s="79"/>
      <c r="E9" s="79"/>
      <c r="G9" s="13" t="s">
        <v>18</v>
      </c>
      <c r="K9" s="6" t="s">
        <v>7</v>
      </c>
      <c r="L9" s="6" t="s">
        <v>80</v>
      </c>
      <c r="O9" s="6" t="s">
        <v>21</v>
      </c>
      <c r="P9" s="6" t="s">
        <v>91</v>
      </c>
      <c r="R9" s="75"/>
    </row>
    <row r="10" spans="1:18" ht="17.25" thickTop="1" thickBot="1" x14ac:dyDescent="0.3">
      <c r="A10" s="79"/>
      <c r="B10" s="82" t="s">
        <v>33</v>
      </c>
      <c r="C10" s="82"/>
      <c r="D10" s="80">
        <f>P5*E10%</f>
        <v>200</v>
      </c>
      <c r="E10" s="81">
        <v>20</v>
      </c>
      <c r="F10" s="84">
        <f>D14</f>
        <v>500</v>
      </c>
      <c r="G10" s="37">
        <v>1</v>
      </c>
      <c r="J10" s="37">
        <f>M5</f>
        <v>5</v>
      </c>
      <c r="K10" s="73">
        <f>J10</f>
        <v>5</v>
      </c>
      <c r="L10" s="14">
        <f>D11/10</f>
        <v>25</v>
      </c>
      <c r="M10" s="91">
        <v>5</v>
      </c>
      <c r="N10" t="s">
        <v>35</v>
      </c>
      <c r="O10" s="74">
        <f>K10*L10</f>
        <v>125</v>
      </c>
      <c r="P10" s="86">
        <f>K10*F10</f>
        <v>2500</v>
      </c>
      <c r="R10" s="75"/>
    </row>
    <row r="11" spans="1:18" ht="17.25" thickTop="1" thickBot="1" x14ac:dyDescent="0.3">
      <c r="A11" s="79"/>
      <c r="B11" s="82" t="s">
        <v>2</v>
      </c>
      <c r="C11" s="82"/>
      <c r="D11" s="80">
        <f>P5*E11%</f>
        <v>250</v>
      </c>
      <c r="E11" s="81">
        <v>25</v>
      </c>
      <c r="F11" s="84">
        <f>F10</f>
        <v>500</v>
      </c>
      <c r="G11" s="37">
        <v>2</v>
      </c>
      <c r="J11" s="37">
        <f>J10</f>
        <v>5</v>
      </c>
      <c r="K11" s="73">
        <f>J11*K10</f>
        <v>25</v>
      </c>
      <c r="L11" s="14">
        <f>L10</f>
        <v>25</v>
      </c>
      <c r="M11" s="91">
        <v>5</v>
      </c>
      <c r="N11" t="s">
        <v>46</v>
      </c>
      <c r="O11" s="74">
        <f t="shared" ref="O11:O19" si="0">K11*L11</f>
        <v>625</v>
      </c>
      <c r="P11" s="86">
        <f t="shared" ref="P11:P19" si="1">K11*F11</f>
        <v>12500</v>
      </c>
      <c r="R11" s="75"/>
    </row>
    <row r="12" spans="1:18" ht="17.25" thickTop="1" thickBot="1" x14ac:dyDescent="0.3">
      <c r="A12" s="79"/>
      <c r="B12" s="82" t="s">
        <v>4</v>
      </c>
      <c r="C12" s="82"/>
      <c r="D12" s="80">
        <f>P5*E12%</f>
        <v>50</v>
      </c>
      <c r="E12" s="81">
        <v>5</v>
      </c>
      <c r="F12" s="84">
        <f>F10</f>
        <v>500</v>
      </c>
      <c r="G12" s="37">
        <v>3</v>
      </c>
      <c r="J12" s="37">
        <f>J11</f>
        <v>5</v>
      </c>
      <c r="K12" s="73">
        <f t="shared" ref="K12:K19" si="2">J12*K11</f>
        <v>125</v>
      </c>
      <c r="L12" s="14">
        <f>L10</f>
        <v>25</v>
      </c>
      <c r="M12" s="91">
        <v>5</v>
      </c>
      <c r="N12" t="s">
        <v>36</v>
      </c>
      <c r="O12" s="74">
        <f t="shared" si="0"/>
        <v>3125</v>
      </c>
      <c r="P12" s="86">
        <f t="shared" si="1"/>
        <v>62500</v>
      </c>
      <c r="R12" s="75"/>
    </row>
    <row r="13" spans="1:18" ht="17.25" thickTop="1" thickBot="1" x14ac:dyDescent="0.3">
      <c r="A13" s="79"/>
      <c r="B13" s="82"/>
      <c r="C13" s="82"/>
      <c r="D13" s="80"/>
      <c r="E13" s="81"/>
      <c r="F13" s="84">
        <f>F10</f>
        <v>500</v>
      </c>
      <c r="G13" s="37">
        <v>4</v>
      </c>
      <c r="J13" s="37">
        <f>J10</f>
        <v>5</v>
      </c>
      <c r="K13" s="73">
        <f t="shared" si="2"/>
        <v>625</v>
      </c>
      <c r="L13" s="14">
        <f>L10</f>
        <v>25</v>
      </c>
      <c r="M13" s="91">
        <v>5</v>
      </c>
      <c r="N13" t="s">
        <v>52</v>
      </c>
      <c r="O13" s="74">
        <f t="shared" si="0"/>
        <v>15625</v>
      </c>
      <c r="P13" s="86">
        <f t="shared" si="1"/>
        <v>312500</v>
      </c>
      <c r="R13" s="75"/>
    </row>
    <row r="14" spans="1:18" ht="17.25" thickTop="1" thickBot="1" x14ac:dyDescent="0.3">
      <c r="A14" s="79"/>
      <c r="B14" s="82" t="s">
        <v>3</v>
      </c>
      <c r="C14" s="82"/>
      <c r="D14" s="80">
        <f>P5*E14%</f>
        <v>500</v>
      </c>
      <c r="E14" s="81">
        <v>50</v>
      </c>
      <c r="F14" s="84">
        <f>F10</f>
        <v>500</v>
      </c>
      <c r="G14" s="37">
        <v>5</v>
      </c>
      <c r="J14" s="37">
        <f>J10</f>
        <v>5</v>
      </c>
      <c r="K14" s="73">
        <f t="shared" si="2"/>
        <v>3125</v>
      </c>
      <c r="L14" s="14">
        <f>L10</f>
        <v>25</v>
      </c>
      <c r="M14" s="91">
        <v>5</v>
      </c>
      <c r="N14" t="s">
        <v>93</v>
      </c>
      <c r="O14" s="74">
        <f t="shared" si="0"/>
        <v>78125</v>
      </c>
      <c r="P14" s="86">
        <f t="shared" si="1"/>
        <v>1562500</v>
      </c>
      <c r="R14" s="75"/>
    </row>
    <row r="15" spans="1:18" ht="16.5" thickTop="1" x14ac:dyDescent="0.25">
      <c r="E15" s="37"/>
      <c r="F15" s="84">
        <f>F10</f>
        <v>500</v>
      </c>
      <c r="G15" s="37">
        <v>6</v>
      </c>
      <c r="J15" s="37">
        <f>J10</f>
        <v>5</v>
      </c>
      <c r="K15" s="73">
        <f t="shared" si="2"/>
        <v>15625</v>
      </c>
      <c r="L15" s="14">
        <f>L10</f>
        <v>25</v>
      </c>
      <c r="M15" s="91">
        <v>5</v>
      </c>
      <c r="N15" t="s">
        <v>69</v>
      </c>
      <c r="O15" s="74">
        <f t="shared" si="0"/>
        <v>390625</v>
      </c>
      <c r="P15" s="86">
        <f t="shared" si="1"/>
        <v>7812500</v>
      </c>
      <c r="R15" s="75"/>
    </row>
    <row r="16" spans="1:18" ht="15.75" x14ac:dyDescent="0.25">
      <c r="B16" s="90" t="s">
        <v>100</v>
      </c>
      <c r="D16" s="13">
        <f>SUM(D10:D15)</f>
        <v>1000</v>
      </c>
      <c r="E16" s="13">
        <f>SUM(E10:E15)</f>
        <v>100</v>
      </c>
      <c r="F16" s="84">
        <f>F10</f>
        <v>500</v>
      </c>
      <c r="G16" s="37">
        <v>7</v>
      </c>
      <c r="J16" s="37">
        <f>J10</f>
        <v>5</v>
      </c>
      <c r="K16" s="73">
        <f t="shared" si="2"/>
        <v>78125</v>
      </c>
      <c r="L16" s="14">
        <f>L10</f>
        <v>25</v>
      </c>
      <c r="M16" s="91">
        <v>5</v>
      </c>
      <c r="N16" t="s">
        <v>94</v>
      </c>
      <c r="O16" s="74">
        <f t="shared" si="0"/>
        <v>1953125</v>
      </c>
      <c r="P16" s="86">
        <f t="shared" si="1"/>
        <v>39062500</v>
      </c>
      <c r="R16" s="75"/>
    </row>
    <row r="17" spans="1:18" ht="15.75" x14ac:dyDescent="0.25">
      <c r="F17" s="84">
        <f>F10</f>
        <v>500</v>
      </c>
      <c r="G17" s="37">
        <v>8</v>
      </c>
      <c r="J17" s="37">
        <f>J10</f>
        <v>5</v>
      </c>
      <c r="K17" s="73">
        <f t="shared" si="2"/>
        <v>390625</v>
      </c>
      <c r="L17" s="14">
        <f>L10</f>
        <v>25</v>
      </c>
      <c r="M17" s="91">
        <v>5</v>
      </c>
      <c r="N17" t="s">
        <v>95</v>
      </c>
      <c r="O17" s="74">
        <f t="shared" si="0"/>
        <v>9765625</v>
      </c>
      <c r="P17" s="86">
        <f t="shared" si="1"/>
        <v>195312500</v>
      </c>
      <c r="R17" s="75"/>
    </row>
    <row r="18" spans="1:18" ht="15.75" x14ac:dyDescent="0.25">
      <c r="F18" s="84">
        <f>F10</f>
        <v>500</v>
      </c>
      <c r="G18" s="37">
        <v>9</v>
      </c>
      <c r="J18" s="37">
        <f>J10</f>
        <v>5</v>
      </c>
      <c r="K18" s="73">
        <f t="shared" si="2"/>
        <v>1953125</v>
      </c>
      <c r="L18" s="14">
        <f>L10</f>
        <v>25</v>
      </c>
      <c r="M18" s="91">
        <v>5</v>
      </c>
      <c r="N18" t="s">
        <v>96</v>
      </c>
      <c r="O18" s="74">
        <f t="shared" si="0"/>
        <v>48828125</v>
      </c>
      <c r="P18" s="86">
        <f t="shared" si="1"/>
        <v>976562500</v>
      </c>
      <c r="R18" s="75"/>
    </row>
    <row r="19" spans="1:18" ht="15.75" x14ac:dyDescent="0.25">
      <c r="F19" s="84">
        <f>F10</f>
        <v>500</v>
      </c>
      <c r="G19" s="37">
        <v>10</v>
      </c>
      <c r="J19" s="37">
        <f>J10</f>
        <v>5</v>
      </c>
      <c r="K19" s="73">
        <f t="shared" si="2"/>
        <v>9765625</v>
      </c>
      <c r="L19" s="14">
        <f>L10</f>
        <v>25</v>
      </c>
      <c r="M19" s="91">
        <v>5</v>
      </c>
      <c r="N19" t="s">
        <v>97</v>
      </c>
      <c r="O19" s="74">
        <f t="shared" si="0"/>
        <v>244140625</v>
      </c>
      <c r="P19" s="86">
        <f t="shared" si="1"/>
        <v>4882812500</v>
      </c>
      <c r="R19" s="75"/>
    </row>
    <row r="20" spans="1:18" x14ac:dyDescent="0.25">
      <c r="N20" s="60" t="s">
        <v>98</v>
      </c>
      <c r="R20" s="75"/>
    </row>
    <row r="21" spans="1:18" x14ac:dyDescent="0.25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</row>
    <row r="22" spans="1:18" ht="23.25" x14ac:dyDescent="0.35">
      <c r="B22" s="77" t="s">
        <v>25</v>
      </c>
      <c r="R22" s="75"/>
    </row>
    <row r="23" spans="1:18" ht="36" x14ac:dyDescent="0.55000000000000004">
      <c r="A23" s="85">
        <f>D14</f>
        <v>500</v>
      </c>
      <c r="B23" s="78" t="s">
        <v>81</v>
      </c>
      <c r="C23" s="2"/>
      <c r="G23" s="83">
        <f>O23/G5</f>
        <v>0.5</v>
      </c>
      <c r="L23" s="54" t="s">
        <v>99</v>
      </c>
      <c r="M23" s="53"/>
      <c r="O23" s="89">
        <f>D12/G19</f>
        <v>5</v>
      </c>
      <c r="R23" s="75"/>
    </row>
    <row r="24" spans="1:18" ht="23.25" x14ac:dyDescent="0.35">
      <c r="A24" s="85">
        <f>A23</f>
        <v>500</v>
      </c>
      <c r="B24" s="77" t="s">
        <v>82</v>
      </c>
      <c r="D24" s="76" t="s">
        <v>26</v>
      </c>
      <c r="F24" s="6" t="s">
        <v>90</v>
      </c>
      <c r="J24" s="6" t="s">
        <v>88</v>
      </c>
      <c r="L24" s="6" t="s">
        <v>92</v>
      </c>
      <c r="R24" s="75"/>
    </row>
    <row r="25" spans="1:18" x14ac:dyDescent="0.25">
      <c r="A25" s="85">
        <f>A23</f>
        <v>500</v>
      </c>
      <c r="B25" s="6" t="s">
        <v>83</v>
      </c>
      <c r="D25" s="13">
        <v>500</v>
      </c>
      <c r="F25" s="45">
        <f>D25*G23</f>
        <v>250</v>
      </c>
      <c r="J25" s="13">
        <f>D25/G5</f>
        <v>50</v>
      </c>
      <c r="L25" s="86">
        <f>J25*A24</f>
        <v>25000</v>
      </c>
      <c r="R25" s="75"/>
    </row>
    <row r="26" spans="1:18" x14ac:dyDescent="0.25">
      <c r="A26" s="85">
        <f>A23</f>
        <v>500</v>
      </c>
      <c r="B26" s="6" t="s">
        <v>84</v>
      </c>
      <c r="D26" s="13">
        <v>1000</v>
      </c>
      <c r="F26" s="45">
        <f>D26*G23</f>
        <v>500</v>
      </c>
      <c r="J26" s="13">
        <f>D26/G5</f>
        <v>100</v>
      </c>
      <c r="L26" s="86">
        <f t="shared" ref="L26:L29" si="3">J26*A25</f>
        <v>50000</v>
      </c>
      <c r="R26" s="75"/>
    </row>
    <row r="27" spans="1:18" x14ac:dyDescent="0.25">
      <c r="A27" s="85">
        <f>A23</f>
        <v>500</v>
      </c>
      <c r="B27" s="6" t="s">
        <v>85</v>
      </c>
      <c r="D27" s="13">
        <v>10000</v>
      </c>
      <c r="F27" s="45">
        <f>D27*G23</f>
        <v>5000</v>
      </c>
      <c r="J27" s="13">
        <f>D27/G5</f>
        <v>1000</v>
      </c>
      <c r="L27" s="86">
        <f t="shared" si="3"/>
        <v>500000</v>
      </c>
      <c r="R27" s="75"/>
    </row>
    <row r="28" spans="1:18" x14ac:dyDescent="0.25">
      <c r="A28" s="85">
        <f>A23</f>
        <v>500</v>
      </c>
      <c r="B28" s="6" t="s">
        <v>86</v>
      </c>
      <c r="D28" s="13">
        <v>20000</v>
      </c>
      <c r="F28" s="45">
        <f>D28*G23</f>
        <v>10000</v>
      </c>
      <c r="J28" s="13">
        <f>D28/G5</f>
        <v>2000</v>
      </c>
      <c r="L28" s="86">
        <f t="shared" si="3"/>
        <v>1000000</v>
      </c>
      <c r="R28" s="75"/>
    </row>
    <row r="29" spans="1:18" x14ac:dyDescent="0.25">
      <c r="A29" s="85">
        <f>A23</f>
        <v>500</v>
      </c>
      <c r="B29" s="6" t="s">
        <v>87</v>
      </c>
      <c r="D29" s="13">
        <v>50000</v>
      </c>
      <c r="F29" s="45">
        <f>D29*G23</f>
        <v>25000</v>
      </c>
      <c r="J29" s="13">
        <f>D29/G5</f>
        <v>5000</v>
      </c>
      <c r="L29" s="86">
        <f t="shared" si="3"/>
        <v>2500000</v>
      </c>
      <c r="R29" s="75"/>
    </row>
    <row r="30" spans="1:18" x14ac:dyDescent="0.2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</row>
    <row r="31" spans="1:18" x14ac:dyDescent="0.25">
      <c r="R31" s="75"/>
    </row>
    <row r="32" spans="1:18" x14ac:dyDescent="0.25">
      <c r="R32" s="75"/>
    </row>
    <row r="33" spans="18:18" x14ac:dyDescent="0.25">
      <c r="R33" s="75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HOMECARE CONSUMO</vt:lpstr>
      <vt:lpstr>HOMECARE ENTRADA</vt:lpstr>
      <vt:lpstr>ENTRADA</vt:lpstr>
      <vt:lpstr>BÔNUS DE REDE)</vt:lpstr>
      <vt:lpstr>ATIVO MENSAL</vt:lpstr>
      <vt:lpstr>Plan1</vt:lpstr>
      <vt:lpstr>PONTUAÇÃO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elias</dc:creator>
  <cp:lastModifiedBy>Licitacao</cp:lastModifiedBy>
  <dcterms:created xsi:type="dcterms:W3CDTF">2017-06-08T11:12:20Z</dcterms:created>
  <dcterms:modified xsi:type="dcterms:W3CDTF">2018-09-12T00:14:57Z</dcterms:modified>
</cp:coreProperties>
</file>